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C:\Users\Chris Survation\Documents\MoS\"/>
    </mc:Choice>
  </mc:AlternateContent>
  <xr:revisionPtr revIDLastSave="0" documentId="13_ncr:1_{EA5E4FCB-C35B-4B0D-96D7-A54EE55E2649}" xr6:coauthVersionLast="38" xr6:coauthVersionMax="38" xr10:uidLastSave="{00000000-0000-0000-0000-000000000000}"/>
  <bookViews>
    <workbookView xWindow="0" yWindow="0" windowWidth="15345" windowHeight="3825" xr2:uid="{00000000-000D-0000-FFFF-FFFF00000000}"/>
  </bookViews>
  <sheets>
    <sheet name="Cover Sheet and Methodology" sheetId="8" r:id="rId1"/>
    <sheet name="Table index" sheetId="1" r:id="rId2"/>
    <sheet name="Table 1" sheetId="2" r:id="rId3"/>
    <sheet name="Table 2" sheetId="3" r:id="rId4"/>
    <sheet name="Table 3" sheetId="4" r:id="rId5"/>
    <sheet name="Table 4" sheetId="5" r:id="rId6"/>
    <sheet name="Table 5" sheetId="6" r:id="rId7"/>
    <sheet name="Table 6" sheetId="7" r:id="rId8"/>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4" i="6" l="1"/>
  <c r="E34" i="6"/>
  <c r="F34" i="6"/>
  <c r="G34" i="6"/>
  <c r="H34" i="6"/>
  <c r="I34" i="6"/>
  <c r="J34" i="6"/>
  <c r="K34" i="6"/>
  <c r="L34" i="6"/>
  <c r="M34" i="6"/>
  <c r="N34" i="6"/>
  <c r="O34" i="6"/>
  <c r="P34" i="6"/>
  <c r="Q34" i="6"/>
  <c r="D11" i="6"/>
  <c r="D29" i="6" s="1"/>
  <c r="E11" i="6"/>
  <c r="E29" i="6" s="1"/>
  <c r="F11" i="6"/>
  <c r="F29" i="6" s="1"/>
  <c r="G11" i="6"/>
  <c r="G29" i="6" s="1"/>
  <c r="H11" i="6"/>
  <c r="H29" i="6" s="1"/>
  <c r="I11" i="6"/>
  <c r="I29" i="6" s="1"/>
  <c r="J11" i="6"/>
  <c r="J29" i="6" s="1"/>
  <c r="K11" i="6"/>
  <c r="K29" i="6" s="1"/>
  <c r="L11" i="6"/>
  <c r="L29" i="6" s="1"/>
  <c r="M11" i="6"/>
  <c r="M29" i="6" s="1"/>
  <c r="N11" i="6"/>
  <c r="N29" i="6" s="1"/>
  <c r="O11" i="6"/>
  <c r="O29" i="6" s="1"/>
  <c r="P11" i="6"/>
  <c r="P29" i="6" s="1"/>
  <c r="Q11" i="6"/>
  <c r="Q29" i="6" s="1"/>
  <c r="B34" i="6"/>
  <c r="B11" i="6"/>
  <c r="C11" i="7"/>
  <c r="D11" i="7"/>
  <c r="E11" i="7"/>
  <c r="F11" i="7"/>
  <c r="G11" i="7"/>
  <c r="H11" i="7"/>
  <c r="I11" i="7"/>
  <c r="J11" i="7"/>
  <c r="K11" i="7"/>
  <c r="L11" i="7"/>
  <c r="M11" i="7"/>
  <c r="N11" i="7"/>
  <c r="O11" i="7"/>
  <c r="P11" i="7"/>
  <c r="Q11" i="7"/>
  <c r="C24" i="7"/>
  <c r="D24" i="7"/>
  <c r="E24" i="7"/>
  <c r="F24" i="7"/>
  <c r="G24" i="7"/>
  <c r="H24" i="7"/>
  <c r="I24" i="7"/>
  <c r="J24" i="7"/>
  <c r="K24" i="7"/>
  <c r="L24" i="7"/>
  <c r="M24" i="7"/>
  <c r="N24" i="7"/>
  <c r="O24" i="7"/>
  <c r="P24" i="7"/>
  <c r="Q24" i="7"/>
  <c r="B24" i="7"/>
  <c r="B11" i="7"/>
  <c r="P13" i="3"/>
  <c r="Q13" i="3"/>
  <c r="B13" i="3"/>
  <c r="Q24" i="3" l="1"/>
  <c r="P24" i="3"/>
  <c r="O24" i="3"/>
  <c r="N24" i="3"/>
  <c r="M24" i="3"/>
  <c r="L24" i="3"/>
  <c r="K24" i="3"/>
  <c r="J24" i="3"/>
  <c r="I24" i="3"/>
  <c r="H24" i="3"/>
  <c r="G24" i="3"/>
  <c r="F24" i="3"/>
  <c r="E24" i="3"/>
  <c r="D24" i="3"/>
  <c r="C24" i="3"/>
  <c r="B24" i="3"/>
  <c r="B11" i="3"/>
  <c r="B29" i="6"/>
  <c r="Q18" i="5"/>
  <c r="P18" i="5"/>
  <c r="O18" i="5"/>
  <c r="N18" i="5"/>
  <c r="M18" i="5"/>
  <c r="L18" i="5"/>
  <c r="K18" i="5"/>
  <c r="J18" i="5"/>
  <c r="I18" i="5"/>
  <c r="H18" i="5"/>
  <c r="G18" i="5"/>
  <c r="F18" i="5"/>
  <c r="E18" i="5"/>
  <c r="D18" i="5"/>
  <c r="C18" i="5"/>
  <c r="B18" i="5"/>
  <c r="Q11" i="5"/>
  <c r="P11" i="5"/>
  <c r="O11" i="5"/>
  <c r="N11" i="5"/>
  <c r="M11" i="5"/>
  <c r="L11" i="5"/>
  <c r="K11" i="5"/>
  <c r="J11" i="5"/>
  <c r="I11" i="5"/>
  <c r="H11" i="5"/>
  <c r="G11" i="5"/>
  <c r="F11" i="5"/>
  <c r="E11" i="5"/>
  <c r="D11" i="5"/>
  <c r="C11" i="5"/>
  <c r="B11" i="5"/>
  <c r="Q18" i="4"/>
  <c r="P18" i="4"/>
  <c r="O18" i="4"/>
  <c r="N18" i="4"/>
  <c r="M18" i="4"/>
  <c r="L18" i="4"/>
  <c r="K18" i="4"/>
  <c r="J18" i="4"/>
  <c r="I18" i="4"/>
  <c r="H18" i="4"/>
  <c r="G18" i="4"/>
  <c r="F18" i="4"/>
  <c r="E18" i="4"/>
  <c r="D18" i="4"/>
  <c r="C18" i="4"/>
  <c r="B18" i="4"/>
  <c r="B11" i="4"/>
  <c r="Q11" i="4"/>
  <c r="P11" i="4"/>
  <c r="O11" i="4"/>
  <c r="N11" i="4"/>
  <c r="M11" i="4"/>
  <c r="L11" i="4"/>
  <c r="K11" i="4"/>
  <c r="J11" i="4"/>
  <c r="I11" i="4"/>
  <c r="H11" i="4"/>
  <c r="G11" i="4"/>
  <c r="F11" i="4"/>
  <c r="E11" i="4"/>
  <c r="D11" i="4"/>
  <c r="C11" i="4"/>
  <c r="Q18" i="2"/>
  <c r="P18" i="2"/>
  <c r="O18" i="2"/>
  <c r="N18" i="2"/>
  <c r="M18" i="2"/>
  <c r="L18" i="2"/>
  <c r="K18" i="2"/>
  <c r="J18" i="2"/>
  <c r="I18" i="2"/>
  <c r="H18" i="2"/>
  <c r="G18" i="2"/>
  <c r="F18" i="2"/>
  <c r="E18" i="2"/>
  <c r="D18" i="2"/>
  <c r="C18" i="2"/>
  <c r="B18" i="2"/>
  <c r="B11" i="2"/>
  <c r="Q11" i="2"/>
  <c r="P11" i="2"/>
  <c r="O11" i="2"/>
  <c r="N11" i="2"/>
  <c r="M11" i="2"/>
  <c r="L11" i="2"/>
  <c r="K11" i="2"/>
  <c r="J11" i="2"/>
  <c r="I11" i="2"/>
  <c r="H11" i="2"/>
  <c r="G11" i="2"/>
  <c r="F11" i="2"/>
  <c r="E11" i="2"/>
  <c r="D11" i="2"/>
  <c r="C11" i="2"/>
  <c r="B25" i="3" l="1"/>
  <c r="B13" i="2"/>
  <c r="Q17" i="7"/>
  <c r="P25" i="7"/>
  <c r="M17" i="7"/>
  <c r="L23" i="7"/>
  <c r="I17" i="7"/>
  <c r="H23" i="7"/>
  <c r="E25" i="7"/>
  <c r="D23" i="7"/>
  <c r="N25" i="7"/>
  <c r="J25" i="7"/>
  <c r="F25" i="7"/>
  <c r="Q11" i="3"/>
  <c r="Q17" i="3" s="1"/>
  <c r="P11" i="3"/>
  <c r="P19" i="3" s="1"/>
  <c r="O11" i="3"/>
  <c r="O13" i="3" s="1"/>
  <c r="N11" i="3"/>
  <c r="M11" i="3"/>
  <c r="M13" i="3" s="1"/>
  <c r="L11" i="3"/>
  <c r="L13" i="3" s="1"/>
  <c r="K11" i="3"/>
  <c r="K13" i="3" s="1"/>
  <c r="J11" i="3"/>
  <c r="I11" i="3"/>
  <c r="I13" i="3" s="1"/>
  <c r="H11" i="3"/>
  <c r="H13" i="3" s="1"/>
  <c r="G11" i="3"/>
  <c r="G13" i="3" s="1"/>
  <c r="F11" i="3"/>
  <c r="E11" i="3"/>
  <c r="E13" i="3" s="1"/>
  <c r="D11" i="3"/>
  <c r="D13" i="3" s="1"/>
  <c r="C11" i="3"/>
  <c r="C13" i="3" s="1"/>
  <c r="Q25" i="7"/>
  <c r="O25" i="7"/>
  <c r="M25" i="7"/>
  <c r="L25" i="7"/>
  <c r="K25" i="7"/>
  <c r="G25" i="7"/>
  <c r="C25" i="7"/>
  <c r="Q23" i="7"/>
  <c r="O23" i="7"/>
  <c r="N23" i="7"/>
  <c r="M23" i="7"/>
  <c r="K23" i="7"/>
  <c r="J23" i="7"/>
  <c r="I23" i="7"/>
  <c r="G23" i="7"/>
  <c r="F23" i="7"/>
  <c r="E23" i="7"/>
  <c r="C23" i="7"/>
  <c r="Q21" i="7"/>
  <c r="P21" i="7"/>
  <c r="O21" i="7"/>
  <c r="N21" i="7"/>
  <c r="M21" i="7"/>
  <c r="L21" i="7"/>
  <c r="K21" i="7"/>
  <c r="J21" i="7"/>
  <c r="I21" i="7"/>
  <c r="H21" i="7"/>
  <c r="G21" i="7"/>
  <c r="F21" i="7"/>
  <c r="E21" i="7"/>
  <c r="D21" i="7"/>
  <c r="C21" i="7"/>
  <c r="P19" i="7"/>
  <c r="O19" i="7"/>
  <c r="N19" i="7"/>
  <c r="K19" i="7"/>
  <c r="J19" i="7"/>
  <c r="G19" i="7"/>
  <c r="F19" i="7"/>
  <c r="C19" i="7"/>
  <c r="O17" i="7"/>
  <c r="N17" i="7"/>
  <c r="K17" i="7"/>
  <c r="J17" i="7"/>
  <c r="G17" i="7"/>
  <c r="F17" i="7"/>
  <c r="C17" i="7"/>
  <c r="Q15" i="7"/>
  <c r="O15" i="7"/>
  <c r="N15" i="7"/>
  <c r="M15" i="7"/>
  <c r="K15" i="7"/>
  <c r="J15" i="7"/>
  <c r="I15" i="7"/>
  <c r="G15" i="7"/>
  <c r="F15" i="7"/>
  <c r="E15" i="7"/>
  <c r="C15" i="7"/>
  <c r="Q13" i="7"/>
  <c r="P13" i="7"/>
  <c r="O13" i="7"/>
  <c r="N13" i="7"/>
  <c r="M13" i="7"/>
  <c r="L13" i="7"/>
  <c r="K13" i="7"/>
  <c r="J13" i="7"/>
  <c r="I13" i="7"/>
  <c r="H13" i="7"/>
  <c r="G13" i="7"/>
  <c r="F13" i="7"/>
  <c r="E13" i="7"/>
  <c r="D13" i="7"/>
  <c r="C13" i="7"/>
  <c r="Q35" i="6"/>
  <c r="P35" i="6"/>
  <c r="O35" i="6"/>
  <c r="N35" i="6"/>
  <c r="M35" i="6"/>
  <c r="L35" i="6"/>
  <c r="K35" i="6"/>
  <c r="J35" i="6"/>
  <c r="I35" i="6"/>
  <c r="H35" i="6"/>
  <c r="G35" i="6"/>
  <c r="F35" i="6"/>
  <c r="E35" i="6"/>
  <c r="D35" i="6"/>
  <c r="B35" i="6"/>
  <c r="Q33" i="6"/>
  <c r="P33" i="6"/>
  <c r="O33" i="6"/>
  <c r="N33" i="6"/>
  <c r="M33" i="6"/>
  <c r="L33" i="6"/>
  <c r="K33" i="6"/>
  <c r="J33" i="6"/>
  <c r="I33" i="6"/>
  <c r="H33" i="6"/>
  <c r="G33" i="6"/>
  <c r="F33" i="6"/>
  <c r="E33" i="6"/>
  <c r="D33" i="6"/>
  <c r="B33" i="6"/>
  <c r="Q31" i="6"/>
  <c r="P31" i="6"/>
  <c r="O31" i="6"/>
  <c r="N31" i="6"/>
  <c r="M31" i="6"/>
  <c r="L31" i="6"/>
  <c r="K31" i="6"/>
  <c r="J31" i="6"/>
  <c r="I31" i="6"/>
  <c r="H31" i="6"/>
  <c r="G31" i="6"/>
  <c r="F31" i="6"/>
  <c r="E31" i="6"/>
  <c r="D31" i="6"/>
  <c r="B31" i="6"/>
  <c r="Q27" i="6"/>
  <c r="P27" i="6"/>
  <c r="O27" i="6"/>
  <c r="N27" i="6"/>
  <c r="M27" i="6"/>
  <c r="L27" i="6"/>
  <c r="K27" i="6"/>
  <c r="J27" i="6"/>
  <c r="I27" i="6"/>
  <c r="H27" i="6"/>
  <c r="G27" i="6"/>
  <c r="F27" i="6"/>
  <c r="E27" i="6"/>
  <c r="D27" i="6"/>
  <c r="B27" i="6"/>
  <c r="Q25" i="6"/>
  <c r="P25" i="6"/>
  <c r="O25" i="6"/>
  <c r="N25" i="6"/>
  <c r="M25" i="6"/>
  <c r="L25" i="6"/>
  <c r="K25" i="6"/>
  <c r="J25" i="6"/>
  <c r="I25" i="6"/>
  <c r="H25" i="6"/>
  <c r="G25" i="6"/>
  <c r="F25" i="6"/>
  <c r="E25" i="6"/>
  <c r="D25" i="6"/>
  <c r="B25" i="6"/>
  <c r="Q23" i="6"/>
  <c r="P23" i="6"/>
  <c r="O23" i="6"/>
  <c r="N23" i="6"/>
  <c r="M23" i="6"/>
  <c r="L23" i="6"/>
  <c r="K23" i="6"/>
  <c r="J23" i="6"/>
  <c r="I23" i="6"/>
  <c r="H23" i="6"/>
  <c r="G23" i="6"/>
  <c r="F23" i="6"/>
  <c r="E23" i="6"/>
  <c r="D23" i="6"/>
  <c r="B23" i="6"/>
  <c r="Q21" i="6"/>
  <c r="P21" i="6"/>
  <c r="O21" i="6"/>
  <c r="N21" i="6"/>
  <c r="M21" i="6"/>
  <c r="L21" i="6"/>
  <c r="K21" i="6"/>
  <c r="J21" i="6"/>
  <c r="I21" i="6"/>
  <c r="H21" i="6"/>
  <c r="G21" i="6"/>
  <c r="F21" i="6"/>
  <c r="E21" i="6"/>
  <c r="D21" i="6"/>
  <c r="B21" i="6"/>
  <c r="Q19" i="6"/>
  <c r="P19" i="6"/>
  <c r="O19" i="6"/>
  <c r="N19" i="6"/>
  <c r="M19" i="6"/>
  <c r="L19" i="6"/>
  <c r="K19" i="6"/>
  <c r="J19" i="6"/>
  <c r="I19" i="6"/>
  <c r="H19" i="6"/>
  <c r="G19" i="6"/>
  <c r="F19" i="6"/>
  <c r="E19" i="6"/>
  <c r="D19" i="6"/>
  <c r="B19" i="6"/>
  <c r="Q17" i="6"/>
  <c r="P17" i="6"/>
  <c r="O17" i="6"/>
  <c r="N17" i="6"/>
  <c r="M17" i="6"/>
  <c r="L17" i="6"/>
  <c r="K17" i="6"/>
  <c r="J17" i="6"/>
  <c r="I17" i="6"/>
  <c r="H17" i="6"/>
  <c r="G17" i="6"/>
  <c r="F17" i="6"/>
  <c r="E17" i="6"/>
  <c r="D17" i="6"/>
  <c r="B17" i="6"/>
  <c r="Q15" i="6"/>
  <c r="P15" i="6"/>
  <c r="O15" i="6"/>
  <c r="N15" i="6"/>
  <c r="M15" i="6"/>
  <c r="L15" i="6"/>
  <c r="K15" i="6"/>
  <c r="J15" i="6"/>
  <c r="I15" i="6"/>
  <c r="H15" i="6"/>
  <c r="G15" i="6"/>
  <c r="F15" i="6"/>
  <c r="E15" i="6"/>
  <c r="D15" i="6"/>
  <c r="B15" i="6"/>
  <c r="Q13" i="6"/>
  <c r="P13" i="6"/>
  <c r="O13" i="6"/>
  <c r="N13" i="6"/>
  <c r="M13" i="6"/>
  <c r="L13" i="6"/>
  <c r="K13" i="6"/>
  <c r="J13" i="6"/>
  <c r="I13" i="6"/>
  <c r="H13" i="6"/>
  <c r="G13" i="6"/>
  <c r="F13" i="6"/>
  <c r="E13" i="6"/>
  <c r="D13" i="6"/>
  <c r="B13" i="6"/>
  <c r="Q19" i="5"/>
  <c r="P19" i="5"/>
  <c r="O19" i="5"/>
  <c r="N19" i="5"/>
  <c r="M19" i="5"/>
  <c r="L19" i="5"/>
  <c r="K19" i="5"/>
  <c r="J19" i="5"/>
  <c r="I19" i="5"/>
  <c r="H19" i="5"/>
  <c r="G19" i="5"/>
  <c r="F19" i="5"/>
  <c r="E19" i="5"/>
  <c r="D19" i="5"/>
  <c r="C19" i="5"/>
  <c r="B19" i="5"/>
  <c r="Q17" i="5"/>
  <c r="P17" i="5"/>
  <c r="O17" i="5"/>
  <c r="N17" i="5"/>
  <c r="M17" i="5"/>
  <c r="L17" i="5"/>
  <c r="K17" i="5"/>
  <c r="J17" i="5"/>
  <c r="I17" i="5"/>
  <c r="H17" i="5"/>
  <c r="G17" i="5"/>
  <c r="F17" i="5"/>
  <c r="E17" i="5"/>
  <c r="D17" i="5"/>
  <c r="C17" i="5"/>
  <c r="B17" i="5"/>
  <c r="Q15" i="5"/>
  <c r="P15" i="5"/>
  <c r="O15" i="5"/>
  <c r="N15" i="5"/>
  <c r="M15" i="5"/>
  <c r="L15" i="5"/>
  <c r="K15" i="5"/>
  <c r="J15" i="5"/>
  <c r="I15" i="5"/>
  <c r="H15" i="5"/>
  <c r="G15" i="5"/>
  <c r="F15" i="5"/>
  <c r="E15" i="5"/>
  <c r="D15" i="5"/>
  <c r="C15" i="5"/>
  <c r="B15" i="5"/>
  <c r="Q13" i="5"/>
  <c r="P13" i="5"/>
  <c r="O13" i="5"/>
  <c r="N13" i="5"/>
  <c r="M13" i="5"/>
  <c r="L13" i="5"/>
  <c r="K13" i="5"/>
  <c r="J13" i="5"/>
  <c r="I13" i="5"/>
  <c r="H13" i="5"/>
  <c r="G13" i="5"/>
  <c r="F13" i="5"/>
  <c r="E13" i="5"/>
  <c r="D13" i="5"/>
  <c r="C13" i="5"/>
  <c r="B13" i="5"/>
  <c r="Q19" i="4"/>
  <c r="P19" i="4"/>
  <c r="O19" i="4"/>
  <c r="N19" i="4"/>
  <c r="M19" i="4"/>
  <c r="L19" i="4"/>
  <c r="K19" i="4"/>
  <c r="J19" i="4"/>
  <c r="I19" i="4"/>
  <c r="H19" i="4"/>
  <c r="G19" i="4"/>
  <c r="F19" i="4"/>
  <c r="E19" i="4"/>
  <c r="D19" i="4"/>
  <c r="C19" i="4"/>
  <c r="B19" i="4"/>
  <c r="Q17" i="4"/>
  <c r="P17" i="4"/>
  <c r="O17" i="4"/>
  <c r="N17" i="4"/>
  <c r="M17" i="4"/>
  <c r="L17" i="4"/>
  <c r="K17" i="4"/>
  <c r="J17" i="4"/>
  <c r="I17" i="4"/>
  <c r="H17" i="4"/>
  <c r="G17" i="4"/>
  <c r="F17" i="4"/>
  <c r="E17" i="4"/>
  <c r="D17" i="4"/>
  <c r="C17" i="4"/>
  <c r="B17" i="4"/>
  <c r="Q15" i="4"/>
  <c r="P15" i="4"/>
  <c r="O15" i="4"/>
  <c r="N15" i="4"/>
  <c r="M15" i="4"/>
  <c r="L15" i="4"/>
  <c r="K15" i="4"/>
  <c r="J15" i="4"/>
  <c r="I15" i="4"/>
  <c r="H15" i="4"/>
  <c r="G15" i="4"/>
  <c r="F15" i="4"/>
  <c r="E15" i="4"/>
  <c r="D15" i="4"/>
  <c r="C15" i="4"/>
  <c r="B15" i="4"/>
  <c r="Q13" i="4"/>
  <c r="P13" i="4"/>
  <c r="O13" i="4"/>
  <c r="N13" i="4"/>
  <c r="M13" i="4"/>
  <c r="L13" i="4"/>
  <c r="K13" i="4"/>
  <c r="J13" i="4"/>
  <c r="I13" i="4"/>
  <c r="H13" i="4"/>
  <c r="G13" i="4"/>
  <c r="F13" i="4"/>
  <c r="E13" i="4"/>
  <c r="D13" i="4"/>
  <c r="C13" i="4"/>
  <c r="B13" i="4"/>
  <c r="P25" i="3"/>
  <c r="M25" i="3"/>
  <c r="K25" i="3"/>
  <c r="E25" i="3"/>
  <c r="Q23" i="3"/>
  <c r="P23" i="3"/>
  <c r="H23" i="3"/>
  <c r="E23" i="3"/>
  <c r="D23" i="3"/>
  <c r="Q21" i="3"/>
  <c r="P21" i="3"/>
  <c r="N21" i="3"/>
  <c r="J21" i="3"/>
  <c r="H21" i="3"/>
  <c r="F21" i="3"/>
  <c r="E21" i="3"/>
  <c r="Q19" i="3"/>
  <c r="H19" i="3"/>
  <c r="D19" i="3"/>
  <c r="M17" i="3"/>
  <c r="H17" i="3"/>
  <c r="D17" i="3"/>
  <c r="Q15" i="3"/>
  <c r="Q13" i="2"/>
  <c r="P13" i="2"/>
  <c r="O13" i="2"/>
  <c r="M13" i="2"/>
  <c r="L13" i="2"/>
  <c r="K13" i="2"/>
  <c r="I13" i="2"/>
  <c r="H13" i="2"/>
  <c r="G13" i="2"/>
  <c r="E13" i="2"/>
  <c r="D13" i="2"/>
  <c r="C13" i="2"/>
  <c r="Q15" i="2"/>
  <c r="P15" i="2"/>
  <c r="O15" i="2"/>
  <c r="N15" i="2"/>
  <c r="M15" i="2"/>
  <c r="L15" i="2"/>
  <c r="K15" i="2"/>
  <c r="J15" i="2"/>
  <c r="I15" i="2"/>
  <c r="H15" i="2"/>
  <c r="G15" i="2"/>
  <c r="F15" i="2"/>
  <c r="E15" i="2"/>
  <c r="D15" i="2"/>
  <c r="C15" i="2"/>
  <c r="A7" i="1"/>
  <c r="A6" i="1"/>
  <c r="A5" i="1"/>
  <c r="A4" i="1"/>
  <c r="A3" i="1"/>
  <c r="A2" i="1"/>
  <c r="O15" i="3" l="1"/>
  <c r="O19" i="3"/>
  <c r="O23" i="3"/>
  <c r="O17" i="3"/>
  <c r="O21" i="3"/>
  <c r="O25" i="3"/>
  <c r="N23" i="3"/>
  <c r="N13" i="3"/>
  <c r="M21" i="3"/>
  <c r="M23" i="3"/>
  <c r="M15" i="3"/>
  <c r="M19" i="3"/>
  <c r="L19" i="3"/>
  <c r="L21" i="3"/>
  <c r="L17" i="3"/>
  <c r="L25" i="3"/>
  <c r="L15" i="3"/>
  <c r="L23" i="3"/>
  <c r="K17" i="3"/>
  <c r="K15" i="3"/>
  <c r="K23" i="3"/>
  <c r="K19" i="3"/>
  <c r="K21" i="3"/>
  <c r="J23" i="3"/>
  <c r="J13" i="3"/>
  <c r="I19" i="3"/>
  <c r="I15" i="3"/>
  <c r="I17" i="3"/>
  <c r="I21" i="3"/>
  <c r="I23" i="3"/>
  <c r="I25" i="3"/>
  <c r="H25" i="3"/>
  <c r="G17" i="3"/>
  <c r="G19" i="3"/>
  <c r="G21" i="3"/>
  <c r="G25" i="3"/>
  <c r="G15" i="3"/>
  <c r="G23" i="3"/>
  <c r="F23" i="3"/>
  <c r="F13" i="3"/>
  <c r="E15" i="3"/>
  <c r="E17" i="3"/>
  <c r="E19" i="3"/>
  <c r="D15" i="3"/>
  <c r="D21" i="3"/>
  <c r="D25" i="3"/>
  <c r="C19" i="3"/>
  <c r="C25" i="3"/>
  <c r="C17" i="3"/>
  <c r="C23" i="3"/>
  <c r="C15" i="3"/>
  <c r="C21" i="3"/>
  <c r="Q25" i="3"/>
  <c r="P17" i="3"/>
  <c r="P15" i="3"/>
  <c r="F13" i="2"/>
  <c r="J13" i="2"/>
  <c r="N13" i="2"/>
  <c r="H19" i="7"/>
  <c r="D17" i="7"/>
  <c r="H17" i="7"/>
  <c r="L17" i="7"/>
  <c r="P17" i="7"/>
  <c r="E19" i="7"/>
  <c r="I19" i="7"/>
  <c r="M19" i="7"/>
  <c r="Q19" i="7"/>
  <c r="D25" i="7"/>
  <c r="I25" i="7"/>
  <c r="D19" i="7"/>
  <c r="L19" i="7"/>
  <c r="H25" i="7"/>
  <c r="D15" i="7"/>
  <c r="H15" i="7"/>
  <c r="L15" i="7"/>
  <c r="P15" i="7"/>
  <c r="E17" i="7"/>
  <c r="P23" i="7"/>
  <c r="B13" i="7"/>
  <c r="B15" i="7"/>
  <c r="B17" i="7"/>
  <c r="B19" i="7"/>
  <c r="B21" i="7"/>
  <c r="B23" i="7"/>
  <c r="F19" i="3"/>
  <c r="J19" i="3"/>
  <c r="N19" i="3"/>
  <c r="F17" i="3"/>
  <c r="J17" i="3"/>
  <c r="N17" i="3"/>
  <c r="F25" i="3"/>
  <c r="J25" i="3"/>
  <c r="N25" i="3"/>
  <c r="F15" i="3"/>
  <c r="J15" i="3"/>
  <c r="N15" i="3"/>
  <c r="B15" i="3"/>
  <c r="B17" i="3"/>
  <c r="B19" i="3"/>
  <c r="B21" i="3"/>
  <c r="B23" i="3"/>
  <c r="B15" i="2"/>
  <c r="B19" i="2"/>
  <c r="Q19" i="2"/>
  <c r="D19" i="2"/>
  <c r="G19" i="2"/>
  <c r="O19" i="2"/>
  <c r="H19" i="2"/>
  <c r="J19" i="2"/>
  <c r="C19" i="2"/>
  <c r="E19" i="2"/>
  <c r="P19" i="2"/>
  <c r="M19" i="2"/>
  <c r="F19" i="2"/>
  <c r="N19" i="2"/>
  <c r="L19" i="2"/>
  <c r="I19" i="2"/>
  <c r="K19" i="2"/>
  <c r="B25" i="7"/>
  <c r="C11" i="6"/>
  <c r="C13" i="6" s="1"/>
  <c r="C34" i="6"/>
  <c r="C35" i="6" s="1"/>
  <c r="C17" i="6" l="1"/>
  <c r="C19" i="6"/>
  <c r="C23" i="6"/>
  <c r="C21" i="6"/>
  <c r="C29" i="6"/>
  <c r="C31" i="6"/>
  <c r="C33" i="6"/>
  <c r="C15" i="6"/>
  <c r="C27" i="6"/>
  <c r="C25" i="6"/>
</calcChain>
</file>

<file path=xl/sharedStrings.xml><?xml version="1.0" encoding="utf-8"?>
<sst xmlns="http://schemas.openxmlformats.org/spreadsheetml/2006/main" count="308" uniqueCount="128">
  <si>
    <t>Table</t>
  </si>
  <si>
    <t>Question</t>
  </si>
  <si>
    <t>Question wording</t>
  </si>
  <si>
    <t>Base</t>
  </si>
  <si>
    <t>Table 1</t>
  </si>
  <si>
    <t>Question 1</t>
  </si>
  <si>
    <t>Have you seen or heard any details, about the UK Government’s draft Brexit withdrawal agreement with the EU that was announced last night?</t>
  </si>
  <si>
    <t>All respondents</t>
  </si>
  <si>
    <t>Table 2</t>
  </si>
  <si>
    <t>Question 2</t>
  </si>
  <si>
    <t>From what you have seen or heard so far, do you support or oppose the UK Government’s draft agreement?</t>
  </si>
  <si>
    <t>Table 3</t>
  </si>
  <si>
    <t>Question 3</t>
  </si>
  <si>
    <t>When the draft agreement is agreed by the EU member states it will face a vote in the House of Commons  How would you like Conservative MPs to vote?</t>
  </si>
  <si>
    <t>Table 4</t>
  </si>
  <si>
    <t>Question 4</t>
  </si>
  <si>
    <t>Table 5</t>
  </si>
  <si>
    <t>Question 5</t>
  </si>
  <si>
    <t>If Theresa May lost the vote of confidence, which of the following MPs do you think should become the next Prime Minister?</t>
  </si>
  <si>
    <t>Table 6</t>
  </si>
  <si>
    <t>Question 6</t>
  </si>
  <si>
    <t>To what extent do you agree or disagree with the following statement? “If Theresa May was replaced as Conservative leader, the next leader of the Conservative party should be a candidate that supported Leave in the 2016 EU Referendum”</t>
  </si>
  <si>
    <t>Conservative Councillors Poll</t>
  </si>
  <si>
    <t>Prepared by Survation on behalf of  The Mail on Sunday</t>
  </si>
  <si>
    <t>Q1. Have you seen or heard any details, about the UK Government’s draft Brexit withdrawal agreement with the EU that was announced last night?</t>
  </si>
  <si>
    <t>Base: All respondents</t>
  </si>
  <si>
    <t/>
  </si>
  <si>
    <t>Total</t>
  </si>
  <si>
    <t>Female</t>
  </si>
  <si>
    <t>Male</t>
  </si>
  <si>
    <t>18-34</t>
  </si>
  <si>
    <t>35-44</t>
  </si>
  <si>
    <t>45-54</t>
  </si>
  <si>
    <t>55-64</t>
  </si>
  <si>
    <t>65-74</t>
  </si>
  <si>
    <t>75+</t>
  </si>
  <si>
    <t>Midlands</t>
  </si>
  <si>
    <t>North</t>
  </si>
  <si>
    <t>Scotland</t>
  </si>
  <si>
    <t>South</t>
  </si>
  <si>
    <t>Wales</t>
  </si>
  <si>
    <t>Leave</t>
  </si>
  <si>
    <t>Remain</t>
  </si>
  <si>
    <t>Unweighted total</t>
  </si>
  <si>
    <t>1</t>
  </si>
  <si>
    <t>Yes</t>
  </si>
  <si>
    <t>No</t>
  </si>
  <si>
    <t>Dont know</t>
  </si>
  <si>
    <t>SIGMA</t>
  </si>
  <si>
    <t>Sex</t>
  </si>
  <si>
    <t>Age</t>
  </si>
  <si>
    <t>Region</t>
  </si>
  <si>
    <t>2016 EU Referendum Vote</t>
  </si>
  <si>
    <t>Q2. From what you have seen or heard so far, do you support or oppose the UK Government’s draft agreement?</t>
  </si>
  <si>
    <t>Strongly support</t>
  </si>
  <si>
    <t>Somewhat support</t>
  </si>
  <si>
    <t>Neither support nor oppose</t>
  </si>
  <si>
    <t>Somewhat oppose</t>
  </si>
  <si>
    <t>Strongly oppose</t>
  </si>
  <si>
    <t>Don’t know</t>
  </si>
  <si>
    <t>Q3. When the draft agreement is agreed by the EU member states it will face a vote in the House of Commons  How would you like Conservative MPs to vote?</t>
  </si>
  <si>
    <t>For the deal</t>
  </si>
  <si>
    <t>Against the deal</t>
  </si>
  <si>
    <t>To back Theresa May</t>
  </si>
  <si>
    <t>To oppose Theresa May</t>
  </si>
  <si>
    <t>Q5. If Theresa May lost the vote of confidence, which of the following MPs do you think should become the next Prime Minister?</t>
  </si>
  <si>
    <t>Boris Johnson</t>
  </si>
  <si>
    <t>Jeremy Hunt</t>
  </si>
  <si>
    <t>David Davis</t>
  </si>
  <si>
    <t>Jacob Rees Mogg</t>
  </si>
  <si>
    <t>Sajid Javid</t>
  </si>
  <si>
    <t>Penny Mordaunt</t>
  </si>
  <si>
    <t>Dominic Raab</t>
  </si>
  <si>
    <t>Michael Gove</t>
  </si>
  <si>
    <t>Another MP</t>
  </si>
  <si>
    <t>Q6. To what extent do you agree or disagree with the following statement? “If Theresa May was replaced as Conservative leader, the next leader of the Conservative party should be a candidate that supported Leave in the 2016 EU Referendum”</t>
  </si>
  <si>
    <t>Strongly agree</t>
  </si>
  <si>
    <t>Somewhat agree</t>
  </si>
  <si>
    <t>Neither agree nor disagree</t>
  </si>
  <si>
    <t>Somewhat disagree</t>
  </si>
  <si>
    <t>Strongly disagree</t>
  </si>
  <si>
    <t>Methodology</t>
  </si>
  <si>
    <t>Fieldwork Dates</t>
  </si>
  <si>
    <t>Data Weighting</t>
  </si>
  <si>
    <t>Data Collection Method</t>
  </si>
  <si>
    <t>Margin of Error</t>
  </si>
  <si>
    <t>Invitations to complete surveys were sent</t>
  </si>
  <si>
    <t>Because only a sample of the full population was interviewed, all results are subject to margin of error, meaning that not all differences are statistically significant.</t>
  </si>
  <si>
    <t>Subsamples from the cross-breaks will be subject to higher margin of error, conclusions drawn from crossbreaks with very small sub-samples should be treated with caution.</t>
  </si>
  <si>
    <t>Population Sampled</t>
  </si>
  <si>
    <t>Sample Size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</si>
  <si>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</si>
  <si>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</si>
  <si>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</si>
  <si>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</si>
  <si>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</si>
  <si>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</si>
  <si>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</si>
  <si>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</si>
  <si>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</si>
  <si>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</si>
  <si>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</si>
  <si>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</si>
  <si>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</si>
  <si>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</si>
  <si>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</si>
  <si>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</si>
  <si>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</si>
  <si>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</si>
  <si>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</si>
  <si>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Survation are Market Research Society company partners and  members of The British Polling Council.</t>
  </si>
  <si>
    <t>http://www.britishpollingcouncil.org</t>
  </si>
  <si>
    <t>Survation Ltd Registered in England &amp; Wales Number 07143509</t>
  </si>
  <si>
    <t>Brexit Deal Conservative Councillors Poll</t>
  </si>
  <si>
    <t>Prepared by Survation on behalf of The Mail on Sunday</t>
  </si>
  <si>
    <t>16th - 17th November 2018</t>
  </si>
  <si>
    <t>The survey was conducted online.</t>
  </si>
  <si>
    <t>out by email to Conservative Councillors</t>
  </si>
  <si>
    <t>Conservative Party councillors in the UK</t>
  </si>
  <si>
    <t>This is an unweighted survey</t>
  </si>
  <si>
    <t>Follow us on twitter: www.twitter.com/survation for our regular survey work and political polling</t>
  </si>
  <si>
    <t>Yesterday Jacob Rees-Mogg announced that he had submitted a letter of no confidence in Theresa May and several other Conservative MPs have said they have done the same  If there was to be a vote of confidence next week among Conservative MPs, how would yo</t>
  </si>
  <si>
    <t>Respondents who have seen or heard details about the UK Government’s draft Brexit withdrawal agreement</t>
  </si>
  <si>
    <t>Base: Respondents who have seen or heard details about the UK Government’s draft Brexit withdrawal agreement</t>
  </si>
  <si>
    <t>Q4. Yesterday Jacob Rees-Mogg announced that he had submitted a letter of no confidence in Theresa May and several other Conservative MPs have said they have done the same  If there was to be a vote of confidence next week among Conservative MPs, how would yo</t>
  </si>
  <si>
    <t>For example, in a question where 50% (the worst case scenario as far as margin of error is concerned) gave a particular answer, with a sample of 505 it is 95% certain that the ‘true’ value will fall within the range of 4.3% from the sample result.</t>
  </si>
  <si>
    <t>Amber Rudd</t>
  </si>
  <si>
    <t>Fieldwork conducted:  16th - 17th 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</si>
</sst>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amily val="2"/>
      <scheme val="minor"/>
    </font>
    <font>
      <b/>
      <sz val="11"/>
      <color rgb="FF000000"/>
      <name val="Calibri"/>
    </font>
    <font>
      <sz val="10"/>
      <color rgb="FF000000"/>
      <name val="Calibri"/>
    </font>
    <font>
      <b/>
      <sz val="18"/>
      <color rgb="FF000000"/>
      <name val="Calibri"/>
    </font>
    <font>
      <b/>
      <sz val="14"/>
      <color rgb="FFFF0000"/>
      <name val="Calibri"/>
    </font>
    <font>
      <b/>
      <sz val="10"/>
      <color rgb="FF000000"/>
      <name val="Calibri"/>
    </font>
    <font>
      <sz val="11"/>
      <color rgb="FF000000"/>
      <name val="Calibri"/>
    </font>
    <font>
      <u/>
      <sz val="11"/>
      <color theme="10"/>
      <name val="Calibri"/>
    </font>
    <font>
      <sz val="11"/>
      <color rgb="FF000000"/>
      <name val="Calibri"/>
      <family val="2"/>
      <scheme val="minor"/>
    </font>
    <font>
      <u/>
      <sz val="11"/>
      <color theme="1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
      <sz val="11"/>
      <color rgb="FF000000"/>
      <name val="17/11/2018"/>
    </font>
    <font>
      <sz val="11"/>
      <color rgb="FF000000"/>
      <name val="Calibri"/>
      <family val="2"/>
    </font>
    <font>
      <b/>
      <sz val="10"/>
      <color rgb="FF000000"/>
      <name val="Calibri"/>
      <family val="2"/>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9" fontId="8" fillId="0" borderId="0" applyFont="0" applyFill="0" applyBorder="0" applyAlignment="0" applyProtection="0"/>
    <xf numFmtId="0" fontId="8" fillId="0" borderId="0"/>
    <xf numFmtId="0" fontId="9" fillId="0" borderId="0" applyNumberFormat="0" applyFill="0" applyBorder="0" applyAlignment="0" applyProtection="0"/>
  </cellStyleXfs>
  <cellXfs count="59">
    <xf numFmtId="0" fontId="0" fillId="0" borderId="0" xfId="0"/>
    <xf numFmtId="0" fontId="1" fillId="0" borderId="1" xfId="0" applyFont="1" applyBorder="1" applyAlignment="1">
      <alignment horizontal="left" vertical="top"/>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wrapText="1"/>
    </xf>
    <xf numFmtId="0" fontId="2" fillId="0" borderId="3" xfId="0" applyFont="1" applyBorder="1" applyAlignment="1">
      <alignment horizontal="left" wrapText="1"/>
    </xf>
    <xf numFmtId="0" fontId="5" fillId="0" borderId="3" xfId="0" applyFont="1" applyBorder="1" applyAlignment="1">
      <alignment horizontal="left"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1" fontId="2" fillId="0" borderId="3" xfId="0" applyNumberFormat="1" applyFont="1" applyBorder="1" applyAlignment="1">
      <alignment horizontal="right"/>
    </xf>
    <xf numFmtId="1" fontId="2" fillId="0" borderId="4" xfId="0" applyNumberFormat="1" applyFont="1" applyBorder="1" applyAlignment="1">
      <alignment horizontal="right"/>
    </xf>
    <xf numFmtId="10" fontId="2" fillId="0" borderId="2" xfId="1" applyNumberFormat="1" applyFont="1" applyBorder="1" applyAlignment="1">
      <alignment horizontal="right"/>
    </xf>
    <xf numFmtId="10" fontId="2" fillId="0" borderId="0" xfId="1" applyNumberFormat="1" applyFont="1" applyBorder="1" applyAlignment="1">
      <alignment horizontal="right"/>
    </xf>
    <xf numFmtId="1" fontId="2" fillId="0" borderId="2" xfId="0" applyNumberFormat="1" applyFont="1" applyBorder="1" applyAlignment="1">
      <alignment horizontal="right"/>
    </xf>
    <xf numFmtId="1" fontId="0" fillId="0" borderId="0" xfId="0" applyNumberFormat="1" applyAlignment="1">
      <alignment horizontal="right"/>
    </xf>
    <xf numFmtId="9" fontId="2" fillId="0" borderId="3" xfId="1" applyNumberFormat="1" applyFont="1" applyBorder="1" applyAlignment="1">
      <alignment horizontal="right"/>
    </xf>
    <xf numFmtId="9" fontId="2" fillId="0" borderId="4" xfId="1" applyNumberFormat="1" applyFont="1" applyBorder="1" applyAlignment="1">
      <alignment horizontal="right"/>
    </xf>
    <xf numFmtId="10" fontId="0" fillId="0" borderId="0" xfId="1" applyNumberFormat="1" applyFont="1" applyAlignment="1">
      <alignment horizontal="right"/>
    </xf>
    <xf numFmtId="10" fontId="2" fillId="0" borderId="3" xfId="0" applyNumberFormat="1" applyFont="1" applyBorder="1" applyAlignment="1">
      <alignment horizontal="right"/>
    </xf>
    <xf numFmtId="10" fontId="2" fillId="0" borderId="4" xfId="0" applyNumberFormat="1"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2" fillId="0" borderId="2" xfId="0" applyFont="1" applyBorder="1" applyAlignment="1">
      <alignment horizontal="right"/>
    </xf>
    <xf numFmtId="0" fontId="0" fillId="0" borderId="0" xfId="0" applyAlignment="1">
      <alignment horizontal="right"/>
    </xf>
    <xf numFmtId="10" fontId="2" fillId="0" borderId="2" xfId="0" applyNumberFormat="1" applyFont="1" applyBorder="1" applyAlignment="1">
      <alignment horizontal="right"/>
    </xf>
    <xf numFmtId="10" fontId="0" fillId="0" borderId="0" xfId="0" applyNumberFormat="1" applyAlignment="1">
      <alignment horizontal="right"/>
    </xf>
    <xf numFmtId="9" fontId="2" fillId="0" borderId="3" xfId="0" applyNumberFormat="1" applyFont="1" applyBorder="1" applyAlignment="1">
      <alignment horizontal="right"/>
    </xf>
    <xf numFmtId="9" fontId="2" fillId="0" borderId="4" xfId="0" applyNumberFormat="1" applyFont="1" applyBorder="1" applyAlignment="1">
      <alignment horizontal="right"/>
    </xf>
    <xf numFmtId="0" fontId="0" fillId="0" borderId="0" xfId="0"/>
    <xf numFmtId="0" fontId="10" fillId="2" borderId="0" xfId="2" applyFont="1" applyFill="1"/>
    <xf numFmtId="0" fontId="8" fillId="2" borderId="0" xfId="2" applyFill="1"/>
    <xf numFmtId="0" fontId="11" fillId="2" borderId="0" xfId="2" applyFont="1" applyFill="1"/>
    <xf numFmtId="0" fontId="12" fillId="2" borderId="0" xfId="2" applyFont="1" applyFill="1"/>
    <xf numFmtId="0" fontId="13" fillId="2" borderId="0" xfId="2" applyFont="1" applyFill="1"/>
    <xf numFmtId="0" fontId="14" fillId="2" borderId="0" xfId="2" applyFont="1" applyFill="1" applyAlignment="1">
      <alignment vertical="center"/>
    </xf>
    <xf numFmtId="0" fontId="15" fillId="2" borderId="0" xfId="2" applyFont="1" applyFill="1" applyAlignment="1">
      <alignment vertical="center"/>
    </xf>
    <xf numFmtId="0" fontId="8" fillId="2" borderId="0" xfId="2" applyFont="1" applyFill="1"/>
    <xf numFmtId="0" fontId="16" fillId="2" borderId="0" xfId="2" applyFont="1" applyFill="1" applyAlignment="1">
      <alignment vertical="center"/>
    </xf>
    <xf numFmtId="0" fontId="13" fillId="2" borderId="0" xfId="2" applyFont="1" applyFill="1" applyAlignment="1">
      <alignment vertical="center"/>
    </xf>
    <xf numFmtId="0" fontId="17" fillId="2" borderId="0" xfId="2" applyFont="1" applyFill="1" applyAlignment="1">
      <alignment vertical="center"/>
    </xf>
    <xf numFmtId="0" fontId="18" fillId="2" borderId="0" xfId="2" applyFont="1" applyFill="1" applyAlignment="1">
      <alignment vertical="center"/>
    </xf>
    <xf numFmtId="3" fontId="13" fillId="2" borderId="0" xfId="2" applyNumberFormat="1" applyFont="1" applyFill="1" applyAlignment="1">
      <alignment horizontal="left" vertical="center"/>
    </xf>
    <xf numFmtId="0" fontId="19" fillId="2" borderId="0" xfId="2" applyFont="1" applyFill="1"/>
    <xf numFmtId="3" fontId="13" fillId="2" borderId="0" xfId="2" applyNumberFormat="1" applyFont="1" applyFill="1" applyAlignment="1">
      <alignment vertical="center"/>
    </xf>
    <xf numFmtId="0" fontId="9" fillId="2" borderId="0" xfId="3" applyFont="1" applyFill="1" applyAlignment="1" applyProtection="1"/>
    <xf numFmtId="14" fontId="18" fillId="2" borderId="0" xfId="2" applyNumberFormat="1" applyFont="1" applyFill="1"/>
    <xf numFmtId="14" fontId="20" fillId="2" borderId="0" xfId="2" applyNumberFormat="1" applyFont="1" applyFill="1" applyAlignment="1">
      <alignment horizontal="left"/>
    </xf>
    <xf numFmtId="0" fontId="21" fillId="0" borderId="1" xfId="0" applyFont="1" applyBorder="1" applyAlignment="1">
      <alignment horizontal="left" vertical="top" wrapText="1"/>
    </xf>
    <xf numFmtId="0" fontId="2" fillId="0" borderId="2" xfId="0" applyNumberFormat="1" applyFont="1" applyBorder="1" applyAlignment="1">
      <alignment horizontal="right"/>
    </xf>
    <xf numFmtId="0" fontId="0" fillId="0" borderId="0" xfId="0" applyNumberFormat="1" applyAlignment="1">
      <alignment horizontal="right"/>
    </xf>
    <xf numFmtId="0" fontId="0" fillId="0" borderId="0" xfId="0"/>
    <xf numFmtId="0" fontId="5" fillId="0" borderId="0" xfId="0" applyFont="1" applyAlignment="1">
      <alignment horizontal="left" wrapText="1"/>
    </xf>
    <xf numFmtId="0" fontId="0" fillId="0" borderId="0" xfId="0"/>
    <xf numFmtId="0" fontId="5" fillId="0" borderId="6" xfId="0" applyFont="1" applyBorder="1" applyAlignment="1">
      <alignment horizontal="center" wrapText="1"/>
    </xf>
    <xf numFmtId="0" fontId="5" fillId="0" borderId="5" xfId="0" applyFont="1" applyBorder="1" applyAlignment="1">
      <alignment horizontal="center" wrapText="1"/>
    </xf>
    <xf numFmtId="0" fontId="22" fillId="0" borderId="0" xfId="0" applyFont="1" applyAlignment="1">
      <alignment horizontal="left" wrapText="1"/>
    </xf>
  </cellXfs>
  <cellStyles count="4">
    <cellStyle name="Hyperlink 2" xfId="3" xr:uid="{ACC0E5EB-B3C6-4D28-9128-B7F04CF75346}"/>
    <cellStyle name="Normal" xfId="0" builtinId="0"/>
    <cellStyle name="Normal 2" xfId="2" xr:uid="{D0B19957-428A-499D-96C7-B0540DEC395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104774</xdr:colOff>
      <xdr:row>4</xdr:row>
      <xdr:rowOff>160407</xdr:rowOff>
    </xdr:from>
    <xdr:to>
      <xdr:col>4</xdr:col>
      <xdr:colOff>609599</xdr:colOff>
      <xdr:row>8</xdr:row>
      <xdr:rowOff>180975</xdr:rowOff>
    </xdr:to>
    <xdr:pic>
      <xdr:nvPicPr>
        <xdr:cNvPr id="3" name="Picture 2" descr="http://www.caradillon.co.uk/sites/default/files/styles/bg-1600/public/images/news-banners/the_mail_on_sunday_logo.jpg?itok=_jNQlvOO">
          <a:extLst>
            <a:ext uri="{FF2B5EF4-FFF2-40B4-BE49-F238E27FC236}">
              <a16:creationId xmlns:a16="http://schemas.microsoft.com/office/drawing/2014/main" id="{C8F318C8-A22A-444B-983D-D056B16616A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774" y="1179582"/>
          <a:ext cx="4105275" cy="78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7"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40CF-B08C-4E53-889D-3777E973A2DD}">
  <dimension ref="A1:Q64"/>
  <sheetViews>
    <sheetView tabSelected="1" workbookViewId="0"/>
  </sheetViews>
  <sheetFormatPr defaultColWidth="9.140625" defaultRowHeight="15"/>
  <cols>
    <col min="1" max="1" width="12.85546875" style="33" bestFit="1" customWidth="1"/>
    <col min="2" max="3" width="9.140625" style="33"/>
    <col min="4" max="4" width="22.85546875" style="33" customWidth="1"/>
    <col min="5" max="16384" width="9.140625" style="33"/>
  </cols>
  <sheetData>
    <row r="1" spans="1:17" ht="42">
      <c r="A1" s="32" t="s">
        <v>113</v>
      </c>
      <c r="B1" s="32"/>
      <c r="C1" s="32"/>
      <c r="D1" s="32"/>
      <c r="E1" s="32"/>
    </row>
    <row r="2" spans="1:17" ht="2.25" customHeight="1">
      <c r="A2" s="48"/>
      <c r="B2" s="34"/>
      <c r="C2" s="34"/>
      <c r="D2" s="34"/>
      <c r="E2" s="34"/>
    </row>
    <row r="3" spans="1:17">
      <c r="A3" s="49">
        <v>43421</v>
      </c>
      <c r="B3" s="36"/>
      <c r="C3" s="36"/>
      <c r="D3" s="36"/>
      <c r="E3" s="36"/>
    </row>
    <row r="4" spans="1:17" ht="21">
      <c r="A4" s="35" t="s">
        <v>114</v>
      </c>
      <c r="B4" s="36"/>
      <c r="C4" s="36"/>
      <c r="D4" s="36"/>
      <c r="E4" s="36"/>
    </row>
    <row r="5" spans="1:17">
      <c r="B5" s="36"/>
      <c r="C5" s="36"/>
      <c r="D5" s="36"/>
      <c r="E5" s="36"/>
    </row>
    <row r="6" spans="1:17">
      <c r="A6" s="36"/>
      <c r="B6" s="36"/>
      <c r="C6" s="36"/>
      <c r="D6" s="36"/>
      <c r="E6" s="36"/>
    </row>
    <row r="7" spans="1:17">
      <c r="A7" s="36"/>
      <c r="B7" s="36"/>
      <c r="C7" s="36"/>
      <c r="D7" s="36"/>
    </row>
    <row r="9" spans="1:17">
      <c r="Q9" s="39"/>
    </row>
    <row r="10" spans="1:17" ht="26.25">
      <c r="A10" s="37" t="s">
        <v>81</v>
      </c>
      <c r="B10" s="36"/>
      <c r="C10" s="36"/>
      <c r="D10" s="36"/>
      <c r="Q10" s="39"/>
    </row>
    <row r="11" spans="1:17">
      <c r="A11" s="38"/>
      <c r="B11" s="36"/>
      <c r="C11" s="36"/>
      <c r="D11" s="36"/>
      <c r="E11" s="39"/>
      <c r="H11" s="39"/>
      <c r="I11" s="39"/>
      <c r="J11" s="39"/>
      <c r="K11" s="39"/>
      <c r="L11" s="39"/>
      <c r="M11" s="39"/>
      <c r="N11" s="39"/>
      <c r="O11" s="39"/>
      <c r="P11" s="39"/>
      <c r="Q11" s="39"/>
    </row>
    <row r="12" spans="1:17">
      <c r="A12" s="40" t="s">
        <v>82</v>
      </c>
      <c r="B12" s="36"/>
      <c r="C12" s="36"/>
      <c r="D12" s="36"/>
      <c r="E12" s="39"/>
      <c r="F12" s="40" t="s">
        <v>83</v>
      </c>
      <c r="G12" s="39"/>
      <c r="H12" s="39"/>
      <c r="I12" s="39"/>
      <c r="J12" s="39"/>
      <c r="K12" s="39"/>
      <c r="L12" s="39"/>
      <c r="M12" s="39"/>
      <c r="N12" s="39"/>
      <c r="O12" s="39"/>
      <c r="P12" s="39"/>
      <c r="Q12" s="39"/>
    </row>
    <row r="13" spans="1:17">
      <c r="A13" s="41" t="s">
        <v>115</v>
      </c>
      <c r="B13" s="36"/>
      <c r="C13" s="36"/>
      <c r="D13" s="36"/>
      <c r="E13" s="39"/>
      <c r="F13" s="41" t="s">
        <v>119</v>
      </c>
      <c r="G13" s="39"/>
      <c r="H13" s="39"/>
      <c r="I13" s="39"/>
      <c r="J13" s="39"/>
      <c r="K13" s="39"/>
      <c r="L13" s="39"/>
      <c r="M13" s="39"/>
      <c r="N13" s="39"/>
      <c r="O13" s="39"/>
      <c r="P13" s="39"/>
      <c r="Q13" s="39"/>
    </row>
    <row r="14" spans="1:17">
      <c r="A14" s="42"/>
      <c r="B14" s="36"/>
      <c r="C14" s="36"/>
      <c r="D14" s="36"/>
      <c r="E14" s="39"/>
      <c r="F14" s="43"/>
      <c r="G14" s="39"/>
      <c r="H14" s="39"/>
      <c r="I14" s="39"/>
      <c r="J14" s="39"/>
      <c r="K14" s="39"/>
      <c r="L14" s="39"/>
      <c r="M14" s="39"/>
      <c r="N14" s="39"/>
      <c r="O14" s="39"/>
      <c r="P14" s="39"/>
      <c r="Q14" s="39"/>
    </row>
    <row r="15" spans="1:17">
      <c r="A15" s="42"/>
      <c r="B15" s="36"/>
      <c r="C15" s="36"/>
      <c r="D15" s="36"/>
      <c r="E15" s="39"/>
      <c r="F15" s="39"/>
      <c r="G15" s="39"/>
      <c r="H15" s="39"/>
      <c r="I15" s="39"/>
      <c r="J15" s="39"/>
      <c r="K15" s="39"/>
      <c r="L15" s="39"/>
      <c r="M15" s="39"/>
      <c r="N15" s="39"/>
      <c r="O15" s="39"/>
      <c r="P15" s="39"/>
      <c r="Q15" s="39"/>
    </row>
    <row r="16" spans="1:17">
      <c r="A16" s="40" t="s">
        <v>84</v>
      </c>
      <c r="B16" s="36"/>
      <c r="C16" s="36"/>
      <c r="D16" s="36"/>
      <c r="E16" s="39"/>
      <c r="F16" s="40" t="s">
        <v>85</v>
      </c>
      <c r="G16" s="39"/>
      <c r="H16" s="39"/>
      <c r="I16" s="39"/>
      <c r="J16" s="39"/>
      <c r="K16" s="39"/>
      <c r="L16" s="39"/>
      <c r="M16" s="39"/>
      <c r="N16" s="39"/>
      <c r="O16" s="39"/>
      <c r="P16" s="39"/>
      <c r="Q16" s="39"/>
    </row>
    <row r="17" spans="1:17">
      <c r="A17" s="41" t="s">
        <v>116</v>
      </c>
      <c r="B17" s="36"/>
      <c r="C17" s="36"/>
      <c r="D17" s="36"/>
      <c r="E17" s="39"/>
      <c r="F17" s="41" t="s">
        <v>87</v>
      </c>
      <c r="G17" s="39"/>
      <c r="H17" s="39"/>
      <c r="I17" s="39"/>
      <c r="J17" s="39"/>
      <c r="K17" s="39"/>
      <c r="L17" s="39"/>
      <c r="M17" s="39"/>
      <c r="N17" s="39"/>
      <c r="O17" s="39"/>
      <c r="P17" s="39"/>
      <c r="Q17" s="39"/>
    </row>
    <row r="18" spans="1:17">
      <c r="A18" s="41" t="s">
        <v>86</v>
      </c>
      <c r="B18" s="36"/>
      <c r="C18" s="36"/>
      <c r="D18" s="36"/>
      <c r="E18" s="39"/>
      <c r="F18" s="41" t="s">
        <v>125</v>
      </c>
      <c r="G18" s="39"/>
      <c r="H18" s="39"/>
      <c r="I18" s="39"/>
      <c r="J18" s="39"/>
      <c r="K18" s="39"/>
      <c r="L18" s="39"/>
      <c r="M18" s="39"/>
      <c r="N18" s="39"/>
      <c r="O18" s="39"/>
      <c r="P18" s="39"/>
      <c r="Q18" s="39"/>
    </row>
    <row r="19" spans="1:17">
      <c r="A19" s="41" t="s">
        <v>117</v>
      </c>
      <c r="B19" s="36"/>
      <c r="C19" s="36"/>
      <c r="D19" s="36"/>
      <c r="E19" s="39"/>
      <c r="F19" s="41" t="s">
        <v>88</v>
      </c>
      <c r="G19" s="39"/>
      <c r="H19" s="39"/>
      <c r="I19" s="39"/>
      <c r="J19" s="39"/>
      <c r="K19" s="39"/>
      <c r="L19" s="39"/>
      <c r="M19" s="39"/>
      <c r="N19" s="39"/>
      <c r="O19" s="39"/>
      <c r="P19" s="39"/>
      <c r="Q19" s="39"/>
    </row>
    <row r="20" spans="1:17">
      <c r="A20" s="41"/>
      <c r="B20" s="36"/>
      <c r="C20" s="36"/>
      <c r="D20" s="36"/>
      <c r="E20" s="39"/>
      <c r="G20" s="39"/>
      <c r="H20" s="39"/>
      <c r="I20" s="39"/>
      <c r="J20" s="39"/>
      <c r="K20" s="39"/>
      <c r="L20" s="39"/>
      <c r="M20" s="39"/>
      <c r="N20" s="39"/>
      <c r="O20" s="39"/>
      <c r="P20" s="39"/>
      <c r="Q20" s="39"/>
    </row>
    <row r="21" spans="1:17">
      <c r="A21" s="40" t="s">
        <v>89</v>
      </c>
      <c r="B21" s="36"/>
      <c r="C21" s="36"/>
      <c r="D21" s="36"/>
      <c r="E21" s="39"/>
      <c r="F21" s="45" t="s">
        <v>91</v>
      </c>
      <c r="G21" s="39"/>
      <c r="H21" s="39"/>
      <c r="I21" s="39"/>
      <c r="J21" s="39"/>
      <c r="K21" s="39"/>
      <c r="L21" s="39"/>
      <c r="M21" s="39"/>
      <c r="N21" s="39"/>
      <c r="O21" s="39"/>
      <c r="P21" s="39"/>
      <c r="Q21" s="39"/>
    </row>
    <row r="22" spans="1:17">
      <c r="A22" s="41" t="s">
        <v>118</v>
      </c>
      <c r="B22" s="36"/>
      <c r="C22" s="36"/>
      <c r="D22" s="36"/>
      <c r="E22" s="39"/>
      <c r="F22" s="36" t="s">
        <v>92</v>
      </c>
      <c r="G22" s="39"/>
      <c r="H22" s="39"/>
      <c r="I22" s="39"/>
      <c r="J22" s="39"/>
      <c r="K22" s="39"/>
      <c r="L22" s="39"/>
      <c r="M22" s="39"/>
      <c r="N22" s="39"/>
      <c r="O22" s="39"/>
      <c r="P22" s="39"/>
      <c r="Q22" s="39"/>
    </row>
    <row r="23" spans="1:17">
      <c r="A23" s="40"/>
      <c r="B23" s="36"/>
      <c r="C23" s="36"/>
      <c r="D23" s="36"/>
      <c r="E23" s="39"/>
      <c r="F23" s="36" t="s">
        <v>93</v>
      </c>
      <c r="G23" s="39"/>
      <c r="H23" s="39"/>
      <c r="I23" s="39"/>
      <c r="J23" s="39"/>
      <c r="K23" s="39"/>
      <c r="L23" s="39"/>
      <c r="M23" s="39"/>
      <c r="N23" s="39"/>
      <c r="O23" s="39"/>
      <c r="P23" s="39"/>
      <c r="Q23" s="39"/>
    </row>
    <row r="24" spans="1:17">
      <c r="A24" s="40" t="s">
        <v>90</v>
      </c>
      <c r="B24" s="36"/>
      <c r="C24" s="36"/>
      <c r="D24" s="36"/>
      <c r="E24" s="39"/>
      <c r="F24" s="36" t="s">
        <v>94</v>
      </c>
      <c r="G24" s="39"/>
      <c r="H24" s="39"/>
      <c r="I24" s="39"/>
      <c r="J24" s="39"/>
      <c r="K24" s="39"/>
      <c r="L24" s="39"/>
      <c r="M24" s="39"/>
      <c r="N24" s="39"/>
      <c r="O24" s="39"/>
      <c r="P24" s="39"/>
      <c r="Q24" s="39"/>
    </row>
    <row r="25" spans="1:17">
      <c r="A25" s="44">
        <v>505</v>
      </c>
      <c r="B25" s="36"/>
      <c r="C25" s="36"/>
      <c r="D25" s="36"/>
      <c r="E25" s="39"/>
      <c r="F25" s="36" t="s">
        <v>95</v>
      </c>
      <c r="G25" s="39"/>
      <c r="H25" s="39"/>
      <c r="I25" s="39"/>
      <c r="J25" s="39"/>
      <c r="K25" s="39"/>
      <c r="L25" s="39"/>
      <c r="M25" s="39"/>
      <c r="N25" s="39"/>
      <c r="O25" s="39"/>
      <c r="P25" s="39"/>
      <c r="Q25" s="39"/>
    </row>
    <row r="26" spans="1:17">
      <c r="B26" s="36"/>
      <c r="C26" s="36"/>
      <c r="D26" s="36"/>
      <c r="E26" s="39"/>
      <c r="F26" s="36" t="s">
        <v>96</v>
      </c>
      <c r="G26" s="39"/>
      <c r="H26" s="39"/>
      <c r="I26" s="39"/>
      <c r="J26" s="39"/>
      <c r="K26" s="39"/>
      <c r="L26" s="39"/>
      <c r="M26" s="39"/>
      <c r="N26" s="39"/>
      <c r="O26" s="39"/>
      <c r="P26" s="39"/>
      <c r="Q26" s="39"/>
    </row>
    <row r="27" spans="1:17">
      <c r="B27" s="36"/>
      <c r="C27" s="36"/>
      <c r="D27" s="36"/>
      <c r="E27" s="39"/>
      <c r="F27" s="39"/>
      <c r="G27" s="39"/>
      <c r="H27" s="39"/>
      <c r="I27" s="39"/>
      <c r="J27" s="39"/>
      <c r="K27" s="39"/>
      <c r="L27" s="39"/>
      <c r="M27" s="39"/>
      <c r="N27" s="39"/>
      <c r="O27" s="39"/>
      <c r="P27" s="39"/>
      <c r="Q27" s="39"/>
    </row>
    <row r="28" spans="1:17">
      <c r="A28" s="39"/>
      <c r="B28" s="39"/>
      <c r="C28" s="39"/>
      <c r="D28" s="39"/>
      <c r="E28" s="39"/>
      <c r="F28" s="36" t="s">
        <v>97</v>
      </c>
      <c r="G28" s="39"/>
      <c r="H28" s="39"/>
      <c r="I28" s="39"/>
      <c r="J28" s="39"/>
      <c r="K28" s="39"/>
      <c r="L28" s="39"/>
      <c r="M28" s="39"/>
      <c r="N28" s="39"/>
      <c r="O28" s="39"/>
      <c r="P28" s="39"/>
      <c r="Q28" s="39"/>
    </row>
    <row r="29" spans="1:17">
      <c r="A29" s="39"/>
      <c r="B29" s="39"/>
      <c r="C29" s="39"/>
      <c r="D29" s="39"/>
      <c r="E29" s="39"/>
      <c r="F29" s="36" t="s">
        <v>98</v>
      </c>
      <c r="G29" s="39"/>
      <c r="H29" s="39"/>
      <c r="I29" s="39"/>
      <c r="J29" s="39"/>
      <c r="K29" s="39"/>
      <c r="L29" s="39"/>
      <c r="M29" s="39"/>
      <c r="N29" s="39"/>
      <c r="O29" s="39"/>
      <c r="P29" s="39"/>
      <c r="Q29" s="39"/>
    </row>
    <row r="30" spans="1:17">
      <c r="A30" s="39"/>
      <c r="B30" s="39"/>
      <c r="C30" s="39"/>
      <c r="D30" s="39"/>
      <c r="E30" s="39"/>
      <c r="F30" s="36"/>
      <c r="G30" s="39"/>
      <c r="H30" s="39"/>
      <c r="I30" s="39"/>
      <c r="J30" s="39"/>
      <c r="K30" s="39"/>
      <c r="L30" s="39"/>
      <c r="M30" s="39"/>
      <c r="N30" s="39"/>
      <c r="O30" s="39"/>
      <c r="P30" s="39"/>
      <c r="Q30" s="39"/>
    </row>
    <row r="31" spans="1:17">
      <c r="A31" s="39"/>
      <c r="B31" s="39"/>
      <c r="C31" s="39"/>
      <c r="D31" s="39"/>
      <c r="E31" s="39"/>
      <c r="F31" s="36" t="s">
        <v>99</v>
      </c>
      <c r="G31" s="39"/>
      <c r="H31" s="39"/>
      <c r="I31" s="39"/>
      <c r="J31" s="39"/>
      <c r="K31" s="39"/>
      <c r="L31" s="39"/>
      <c r="M31" s="39"/>
      <c r="N31" s="39"/>
      <c r="O31" s="39"/>
      <c r="P31" s="39"/>
      <c r="Q31" s="39"/>
    </row>
    <row r="32" spans="1:17">
      <c r="A32" s="46"/>
      <c r="B32" s="36"/>
      <c r="C32" s="36"/>
      <c r="D32" s="36"/>
      <c r="E32" s="39"/>
      <c r="F32" s="36"/>
      <c r="G32" s="39"/>
      <c r="H32" s="39"/>
      <c r="I32" s="39"/>
      <c r="J32" s="39"/>
      <c r="K32" s="39"/>
      <c r="L32" s="39"/>
      <c r="M32" s="39"/>
      <c r="N32" s="39"/>
      <c r="O32" s="39"/>
      <c r="P32" s="39"/>
      <c r="Q32" s="39"/>
    </row>
    <row r="33" spans="1:17">
      <c r="A33" s="46"/>
      <c r="B33" s="36"/>
      <c r="C33" s="36"/>
      <c r="D33" s="36"/>
      <c r="E33" s="39"/>
      <c r="F33" s="36" t="s">
        <v>100</v>
      </c>
      <c r="G33" s="39"/>
      <c r="H33" s="39"/>
      <c r="I33" s="39"/>
      <c r="J33" s="39"/>
      <c r="K33" s="39"/>
      <c r="L33" s="39"/>
      <c r="M33" s="39"/>
      <c r="N33" s="39"/>
      <c r="O33" s="39"/>
      <c r="P33" s="39"/>
      <c r="Q33" s="39"/>
    </row>
    <row r="34" spans="1:17">
      <c r="A34" s="42"/>
      <c r="B34" s="36"/>
      <c r="C34" s="36"/>
      <c r="D34" s="36"/>
      <c r="E34" s="39"/>
      <c r="F34" s="39"/>
      <c r="G34" s="39"/>
      <c r="H34" s="39"/>
      <c r="I34" s="39"/>
      <c r="J34" s="39"/>
      <c r="K34" s="39"/>
      <c r="L34" s="39"/>
      <c r="M34" s="39"/>
      <c r="N34" s="39"/>
      <c r="O34" s="39"/>
      <c r="P34" s="39"/>
      <c r="Q34" s="39"/>
    </row>
    <row r="35" spans="1:17">
      <c r="A35" s="42"/>
      <c r="B35" s="36"/>
      <c r="C35" s="36"/>
      <c r="D35" s="36"/>
      <c r="E35" s="39"/>
      <c r="F35" s="36" t="s">
        <v>101</v>
      </c>
      <c r="G35" s="39"/>
      <c r="H35" s="39"/>
      <c r="I35" s="39"/>
      <c r="J35" s="39"/>
      <c r="K35" s="39"/>
      <c r="L35" s="39"/>
      <c r="M35" s="39"/>
      <c r="N35" s="39"/>
      <c r="O35" s="39"/>
      <c r="P35" s="39"/>
      <c r="Q35" s="39"/>
    </row>
    <row r="36" spans="1:17">
      <c r="A36" s="40"/>
      <c r="B36" s="36"/>
      <c r="C36" s="36"/>
      <c r="D36" s="36"/>
      <c r="E36" s="39"/>
      <c r="F36" s="36" t="s">
        <v>102</v>
      </c>
      <c r="G36" s="39"/>
      <c r="H36" s="39"/>
      <c r="I36" s="39"/>
      <c r="J36" s="39"/>
      <c r="K36" s="39"/>
      <c r="L36" s="39"/>
      <c r="M36" s="39"/>
      <c r="N36" s="39"/>
      <c r="O36" s="39"/>
      <c r="P36" s="39"/>
      <c r="Q36" s="39"/>
    </row>
    <row r="37" spans="1:17">
      <c r="A37" s="40"/>
      <c r="B37" s="36"/>
      <c r="C37" s="36"/>
      <c r="D37" s="36"/>
      <c r="E37" s="39"/>
      <c r="F37" s="47" t="s">
        <v>103</v>
      </c>
      <c r="G37" s="39"/>
      <c r="H37" s="39"/>
      <c r="I37" s="39"/>
      <c r="J37" s="39"/>
      <c r="K37" s="39"/>
      <c r="L37" s="39"/>
      <c r="M37" s="39"/>
      <c r="N37" s="39"/>
      <c r="O37" s="39"/>
      <c r="P37" s="39"/>
      <c r="Q37" s="39"/>
    </row>
    <row r="38" spans="1:17">
      <c r="A38" s="46"/>
      <c r="B38" s="36"/>
      <c r="C38" s="36"/>
      <c r="D38" s="36"/>
      <c r="E38" s="39"/>
      <c r="F38" s="47"/>
      <c r="G38" s="39"/>
      <c r="H38" s="39"/>
      <c r="I38" s="39"/>
      <c r="J38" s="39"/>
      <c r="K38" s="39"/>
      <c r="L38" s="39"/>
      <c r="M38" s="39"/>
      <c r="N38" s="39"/>
      <c r="O38" s="39"/>
      <c r="P38" s="39"/>
      <c r="Q38" s="39"/>
    </row>
    <row r="39" spans="1:17">
      <c r="A39" s="36"/>
      <c r="B39" s="36"/>
      <c r="C39" s="36"/>
      <c r="D39" s="36"/>
      <c r="E39" s="39"/>
      <c r="F39" s="36" t="s">
        <v>104</v>
      </c>
      <c r="G39" s="39"/>
      <c r="H39" s="39"/>
      <c r="I39" s="39"/>
      <c r="J39" s="39"/>
      <c r="K39" s="39"/>
      <c r="L39" s="39"/>
      <c r="M39" s="39"/>
      <c r="N39" s="39"/>
      <c r="O39" s="39"/>
      <c r="P39" s="39"/>
      <c r="Q39" s="39"/>
    </row>
    <row r="40" spans="1:17">
      <c r="A40" s="36"/>
      <c r="B40" s="36"/>
      <c r="C40" s="36"/>
      <c r="D40" s="36"/>
      <c r="E40" s="39"/>
      <c r="F40" s="36" t="s">
        <v>105</v>
      </c>
      <c r="G40" s="39"/>
      <c r="H40" s="39"/>
      <c r="I40" s="39"/>
      <c r="J40" s="39"/>
      <c r="K40" s="39"/>
      <c r="L40" s="39"/>
      <c r="M40" s="39"/>
      <c r="N40" s="39"/>
      <c r="O40" s="39"/>
      <c r="P40" s="39"/>
      <c r="Q40" s="39"/>
    </row>
    <row r="41" spans="1:17">
      <c r="A41" s="36"/>
      <c r="B41" s="36"/>
      <c r="C41" s="36"/>
      <c r="D41" s="36"/>
      <c r="E41" s="39"/>
      <c r="F41" s="47" t="s">
        <v>106</v>
      </c>
      <c r="G41" s="39"/>
      <c r="H41" s="39"/>
      <c r="I41" s="39"/>
      <c r="J41" s="39"/>
      <c r="K41" s="39"/>
      <c r="L41" s="39"/>
      <c r="M41" s="39"/>
      <c r="N41" s="39"/>
      <c r="O41" s="39"/>
      <c r="P41" s="39"/>
      <c r="Q41" s="39"/>
    </row>
    <row r="42" spans="1:17">
      <c r="A42" s="36"/>
      <c r="B42" s="36"/>
      <c r="C42" s="36"/>
      <c r="D42" s="36"/>
      <c r="E42" s="39"/>
      <c r="F42" s="39"/>
      <c r="G42" s="39"/>
      <c r="H42" s="39"/>
      <c r="I42" s="39"/>
      <c r="J42" s="39"/>
      <c r="K42" s="39"/>
      <c r="L42" s="39"/>
      <c r="M42" s="39"/>
      <c r="N42" s="39"/>
      <c r="O42" s="39"/>
      <c r="P42" s="39"/>
      <c r="Q42" s="39"/>
    </row>
    <row r="43" spans="1:17">
      <c r="A43" s="36"/>
      <c r="B43" s="36"/>
      <c r="C43" s="36"/>
      <c r="D43" s="36"/>
      <c r="E43" s="39"/>
      <c r="F43" s="36" t="s">
        <v>107</v>
      </c>
      <c r="G43" s="39"/>
      <c r="H43" s="39"/>
      <c r="I43" s="39"/>
      <c r="J43" s="39"/>
      <c r="K43" s="39"/>
      <c r="L43" s="39"/>
      <c r="M43" s="39"/>
      <c r="N43" s="39"/>
      <c r="O43" s="39"/>
      <c r="P43" s="39"/>
      <c r="Q43" s="39"/>
    </row>
    <row r="44" spans="1:17">
      <c r="A44" s="36"/>
      <c r="B44" s="36"/>
      <c r="C44" s="36"/>
      <c r="D44" s="36"/>
      <c r="E44" s="39"/>
      <c r="F44" s="36" t="s">
        <v>108</v>
      </c>
      <c r="G44" s="39"/>
      <c r="H44" s="39"/>
      <c r="I44" s="39"/>
      <c r="J44" s="39"/>
      <c r="K44" s="39"/>
      <c r="L44" s="39"/>
      <c r="M44" s="39"/>
      <c r="N44" s="39"/>
      <c r="O44" s="39"/>
      <c r="P44" s="39"/>
      <c r="Q44" s="39"/>
    </row>
    <row r="45" spans="1:17">
      <c r="A45" s="36"/>
      <c r="B45" s="36"/>
      <c r="C45" s="36"/>
      <c r="D45" s="36"/>
      <c r="E45" s="39"/>
      <c r="F45" s="36"/>
      <c r="G45" s="39"/>
      <c r="H45" s="39"/>
      <c r="I45" s="39"/>
      <c r="J45" s="39"/>
      <c r="K45" s="39"/>
      <c r="L45" s="39"/>
      <c r="M45" s="39"/>
      <c r="N45" s="39"/>
      <c r="O45" s="39"/>
      <c r="P45" s="39"/>
      <c r="Q45" s="39"/>
    </row>
    <row r="46" spans="1:17">
      <c r="A46" s="36"/>
      <c r="B46" s="36"/>
      <c r="C46" s="36"/>
      <c r="D46" s="36"/>
      <c r="E46" s="39"/>
      <c r="F46" s="36" t="s">
        <v>109</v>
      </c>
      <c r="G46" s="39"/>
      <c r="H46" s="39"/>
      <c r="I46" s="39"/>
      <c r="J46" s="39"/>
      <c r="K46" s="39"/>
      <c r="L46" s="39"/>
      <c r="M46" s="39"/>
      <c r="N46" s="39"/>
      <c r="O46" s="39"/>
      <c r="P46" s="39"/>
      <c r="Q46" s="39"/>
    </row>
    <row r="47" spans="1:17">
      <c r="A47" s="36"/>
      <c r="B47" s="36"/>
      <c r="C47" s="36"/>
      <c r="D47" s="36"/>
      <c r="E47" s="39"/>
      <c r="F47" s="36"/>
      <c r="G47" s="39"/>
      <c r="H47" s="39"/>
      <c r="I47" s="39"/>
      <c r="J47" s="39"/>
      <c r="K47" s="39"/>
      <c r="L47" s="39"/>
      <c r="M47" s="39"/>
      <c r="N47" s="39"/>
      <c r="O47" s="39"/>
      <c r="P47" s="39"/>
      <c r="Q47" s="39"/>
    </row>
    <row r="48" spans="1:17">
      <c r="A48" s="36"/>
      <c r="B48" s="36"/>
      <c r="C48" s="36"/>
      <c r="D48" s="36"/>
      <c r="E48" s="39"/>
      <c r="F48" s="36" t="s">
        <v>120</v>
      </c>
      <c r="G48" s="39"/>
      <c r="H48" s="39"/>
      <c r="I48" s="39"/>
      <c r="J48" s="39"/>
      <c r="K48" s="39"/>
      <c r="L48" s="39"/>
      <c r="M48" s="39"/>
      <c r="N48" s="39"/>
      <c r="O48" s="39"/>
      <c r="P48" s="39"/>
      <c r="Q48" s="39"/>
    </row>
    <row r="49" spans="1:17">
      <c r="A49" s="36"/>
      <c r="B49" s="36"/>
      <c r="C49" s="36"/>
      <c r="D49" s="36"/>
      <c r="E49" s="39"/>
      <c r="F49" s="36"/>
      <c r="G49" s="39"/>
      <c r="H49" s="39"/>
      <c r="I49" s="39"/>
      <c r="J49" s="39"/>
      <c r="K49" s="39"/>
      <c r="L49" s="39"/>
      <c r="M49" s="39"/>
      <c r="N49" s="39"/>
      <c r="O49" s="39"/>
      <c r="P49" s="39"/>
      <c r="Q49" s="39"/>
    </row>
    <row r="50" spans="1:17">
      <c r="A50" s="36"/>
      <c r="B50" s="36"/>
      <c r="C50" s="36"/>
      <c r="D50" s="36"/>
      <c r="E50" s="39"/>
      <c r="F50" s="36" t="s">
        <v>110</v>
      </c>
      <c r="G50" s="39"/>
      <c r="H50" s="39"/>
      <c r="I50" s="39"/>
      <c r="J50" s="39"/>
      <c r="K50" s="39"/>
      <c r="L50" s="39"/>
      <c r="M50" s="39"/>
      <c r="N50" s="39"/>
      <c r="O50" s="39"/>
      <c r="P50" s="39"/>
      <c r="Q50" s="39"/>
    </row>
    <row r="51" spans="1:17">
      <c r="A51" s="36"/>
      <c r="B51" s="36"/>
      <c r="C51" s="36"/>
      <c r="D51" s="36"/>
      <c r="E51" s="39"/>
      <c r="F51" s="36" t="s">
        <v>111</v>
      </c>
      <c r="G51" s="39"/>
      <c r="H51" s="39"/>
      <c r="I51" s="39"/>
      <c r="J51" s="39"/>
      <c r="K51" s="39"/>
      <c r="L51" s="39"/>
      <c r="M51" s="39"/>
      <c r="N51" s="39"/>
      <c r="O51" s="39"/>
      <c r="P51" s="39"/>
      <c r="Q51" s="39"/>
    </row>
    <row r="52" spans="1:17">
      <c r="A52" s="36"/>
      <c r="B52" s="36"/>
      <c r="C52" s="36"/>
      <c r="D52" s="36"/>
      <c r="E52" s="39"/>
      <c r="F52" s="36" t="s">
        <v>112</v>
      </c>
      <c r="G52" s="39"/>
      <c r="H52" s="39"/>
      <c r="I52" s="39"/>
      <c r="J52" s="39"/>
      <c r="K52" s="39"/>
      <c r="L52" s="39"/>
      <c r="M52" s="39"/>
      <c r="N52" s="39"/>
      <c r="O52" s="39"/>
      <c r="P52" s="39"/>
      <c r="Q52" s="39"/>
    </row>
    <row r="53" spans="1:17">
      <c r="A53" s="36"/>
      <c r="B53" s="36"/>
      <c r="C53" s="36"/>
      <c r="D53" s="36"/>
      <c r="E53" s="39"/>
      <c r="G53" s="39"/>
      <c r="H53" s="39"/>
      <c r="I53" s="39"/>
      <c r="J53" s="39"/>
      <c r="K53" s="39"/>
      <c r="L53" s="39"/>
      <c r="M53" s="39"/>
      <c r="N53" s="39"/>
      <c r="O53" s="39"/>
      <c r="P53" s="39"/>
      <c r="Q53" s="39"/>
    </row>
    <row r="54" spans="1:17">
      <c r="A54" s="36"/>
      <c r="B54" s="36"/>
      <c r="C54" s="36"/>
      <c r="D54" s="36"/>
      <c r="E54" s="39"/>
      <c r="G54" s="39"/>
      <c r="H54" s="39"/>
      <c r="I54" s="39"/>
      <c r="J54" s="39"/>
      <c r="K54" s="39"/>
      <c r="L54" s="39"/>
      <c r="M54" s="39"/>
      <c r="N54" s="39"/>
      <c r="O54" s="39"/>
      <c r="P54" s="39"/>
      <c r="Q54" s="39"/>
    </row>
    <row r="55" spans="1:17">
      <c r="A55" s="36"/>
      <c r="B55" s="36"/>
      <c r="C55" s="36"/>
      <c r="D55" s="36"/>
      <c r="E55" s="39"/>
      <c r="G55" s="39"/>
      <c r="H55" s="39"/>
      <c r="J55" s="39"/>
      <c r="K55" s="39"/>
      <c r="L55" s="39"/>
      <c r="M55" s="39"/>
      <c r="N55" s="39"/>
      <c r="O55" s="39"/>
      <c r="P55" s="39"/>
      <c r="Q55" s="39"/>
    </row>
    <row r="56" spans="1:17">
      <c r="A56" s="36"/>
      <c r="B56" s="36"/>
      <c r="C56" s="36"/>
      <c r="D56" s="36"/>
      <c r="E56" s="39"/>
      <c r="G56" s="39"/>
      <c r="H56" s="39"/>
      <c r="I56" s="39"/>
      <c r="J56" s="39"/>
      <c r="K56" s="39"/>
      <c r="L56" s="39"/>
      <c r="M56" s="39"/>
      <c r="N56" s="39"/>
      <c r="O56" s="39"/>
      <c r="P56" s="39"/>
      <c r="Q56" s="39"/>
    </row>
    <row r="57" spans="1:17">
      <c r="A57" s="36"/>
      <c r="B57" s="36"/>
      <c r="C57" s="36"/>
      <c r="D57" s="36"/>
      <c r="E57" s="39"/>
      <c r="G57" s="39"/>
      <c r="H57" s="39"/>
      <c r="I57" s="39"/>
      <c r="J57" s="39"/>
      <c r="K57" s="39"/>
      <c r="L57" s="39"/>
      <c r="M57" s="39"/>
      <c r="N57" s="39"/>
      <c r="O57" s="39"/>
      <c r="P57" s="39"/>
      <c r="Q57" s="39"/>
    </row>
    <row r="58" spans="1:17">
      <c r="A58" s="36"/>
      <c r="B58" s="36"/>
      <c r="C58" s="36"/>
      <c r="D58" s="36"/>
      <c r="E58" s="39"/>
      <c r="G58" s="39"/>
      <c r="H58" s="39"/>
      <c r="I58" s="39"/>
      <c r="J58" s="39"/>
      <c r="K58" s="39"/>
      <c r="L58" s="39"/>
      <c r="M58" s="39"/>
      <c r="N58" s="39"/>
      <c r="O58" s="39"/>
      <c r="P58" s="39"/>
      <c r="Q58" s="39"/>
    </row>
    <row r="59" spans="1:17">
      <c r="A59" s="36"/>
      <c r="B59" s="36"/>
      <c r="C59" s="36"/>
      <c r="D59" s="36"/>
      <c r="G59" s="39"/>
    </row>
    <row r="60" spans="1:17">
      <c r="A60" s="36"/>
      <c r="B60" s="36"/>
      <c r="C60" s="36"/>
      <c r="D60" s="36"/>
    </row>
    <row r="61" spans="1:17">
      <c r="A61" s="36"/>
      <c r="B61" s="36"/>
      <c r="C61" s="36"/>
      <c r="D61" s="36"/>
    </row>
    <row r="62" spans="1:17">
      <c r="A62" s="36"/>
      <c r="B62" s="36"/>
      <c r="C62" s="36"/>
      <c r="D62" s="36"/>
    </row>
    <row r="63" spans="1:17">
      <c r="A63" s="36"/>
      <c r="B63" s="36"/>
      <c r="C63" s="36"/>
      <c r="D63" s="36"/>
    </row>
    <row r="64" spans="1:17">
      <c r="A64" s="36"/>
      <c r="B64" s="36"/>
      <c r="C64" s="36"/>
      <c r="D64" s="36"/>
    </row>
  </sheetData>
  <hyperlinks>
    <hyperlink ref="F41" r:id="rId1" xr:uid="{23CE99C0-D3EE-4FE1-B350-FCCE31B8DE2E}"/>
    <hyperlink ref="F37" r:id="rId2" xr:uid="{B1E2E9D4-D7A4-4A5C-BD41-D2BE4F841204}"/>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
  <sheetViews>
    <sheetView workbookViewId="0"/>
  </sheetViews>
  <sheetFormatPr defaultRowHeight="15"/>
  <cols>
    <col min="2" max="2" width="15.7109375" customWidth="1"/>
    <col min="3" max="3" width="120.7109375" customWidth="1"/>
    <col min="4" max="4" width="50.7109375" customWidth="1"/>
  </cols>
  <sheetData>
    <row r="1" spans="1:4">
      <c r="A1" s="1" t="s">
        <v>0</v>
      </c>
      <c r="B1" s="1" t="s">
        <v>1</v>
      </c>
      <c r="C1" s="1" t="s">
        <v>2</v>
      </c>
      <c r="D1" s="1" t="s">
        <v>3</v>
      </c>
    </row>
    <row r="2" spans="1:4" ht="30">
      <c r="A2" s="11" t="str">
        <f>HYPERLINK("#'Table 1'!A5", "Table 1")</f>
        <v>Table 1</v>
      </c>
      <c r="B2" s="10" t="s">
        <v>5</v>
      </c>
      <c r="C2" s="10" t="s">
        <v>6</v>
      </c>
      <c r="D2" s="10" t="s">
        <v>7</v>
      </c>
    </row>
    <row r="3" spans="1:4" ht="45">
      <c r="A3" s="11" t="str">
        <f>HYPERLINK("#'Table 2'!A5", "Table 2")</f>
        <v>Table 2</v>
      </c>
      <c r="B3" s="10" t="s">
        <v>9</v>
      </c>
      <c r="C3" s="10" t="s">
        <v>10</v>
      </c>
      <c r="D3" s="50" t="s">
        <v>122</v>
      </c>
    </row>
    <row r="4" spans="1:4" ht="30">
      <c r="A4" s="11" t="str">
        <f>HYPERLINK("#'Table 3'!A5", "Table 3")</f>
        <v>Table 3</v>
      </c>
      <c r="B4" s="10" t="s">
        <v>12</v>
      </c>
      <c r="C4" s="10" t="s">
        <v>13</v>
      </c>
      <c r="D4" s="10" t="s">
        <v>7</v>
      </c>
    </row>
    <row r="5" spans="1:4" ht="45">
      <c r="A5" s="11" t="str">
        <f>HYPERLINK("#'Table 4'!A5", "Table 4")</f>
        <v>Table 4</v>
      </c>
      <c r="B5" s="10" t="s">
        <v>15</v>
      </c>
      <c r="C5" s="50" t="s">
        <v>121</v>
      </c>
      <c r="D5" s="10" t="s">
        <v>7</v>
      </c>
    </row>
    <row r="6" spans="1:4">
      <c r="A6" s="11" t="str">
        <f>HYPERLINK("#'Table 5'!A5", "Table 5")</f>
        <v>Table 5</v>
      </c>
      <c r="B6" s="10" t="s">
        <v>17</v>
      </c>
      <c r="C6" s="10" t="s">
        <v>18</v>
      </c>
      <c r="D6" s="10" t="s">
        <v>7</v>
      </c>
    </row>
    <row r="7" spans="1:4" ht="30">
      <c r="A7" s="11" t="str">
        <f>HYPERLINK("#'Table 6'!A5", "Table 6")</f>
        <v>Table 6</v>
      </c>
      <c r="B7" s="10" t="s">
        <v>20</v>
      </c>
      <c r="C7" s="10" t="s">
        <v>21</v>
      </c>
      <c r="D7" s="10"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9"/>
  <sheetViews>
    <sheetView workbookViewId="0"/>
  </sheetViews>
  <sheetFormatPr defaultRowHeight="15"/>
  <cols>
    <col min="1" max="1" width="30.7109375" customWidth="1"/>
  </cols>
  <sheetData>
    <row r="1" spans="1:26" ht="23.25">
      <c r="A1" s="2" t="s">
        <v>22</v>
      </c>
    </row>
    <row r="2" spans="1:26" ht="18.75">
      <c r="A2" s="3" t="s">
        <v>23</v>
      </c>
    </row>
    <row r="3" spans="1:26">
      <c r="A3" t="s">
        <v>127</v>
      </c>
    </row>
    <row r="5" spans="1:26">
      <c r="A5" s="7" t="s">
        <v>4</v>
      </c>
    </row>
    <row r="6" spans="1:26">
      <c r="A6" s="54" t="s">
        <v>24</v>
      </c>
      <c r="B6" s="55"/>
      <c r="C6" s="55"/>
      <c r="D6" s="55"/>
      <c r="E6" s="55"/>
      <c r="F6" s="55"/>
      <c r="G6" s="55"/>
      <c r="H6" s="55"/>
      <c r="I6" s="55"/>
      <c r="J6" s="55"/>
      <c r="K6" s="55"/>
      <c r="L6" s="55"/>
      <c r="M6" s="55"/>
      <c r="N6" s="55"/>
      <c r="O6" s="55"/>
      <c r="P6" s="55"/>
      <c r="Q6" s="55"/>
      <c r="R6" s="55"/>
      <c r="S6" s="55"/>
      <c r="T6" s="55"/>
      <c r="U6" s="55"/>
      <c r="V6" s="55"/>
      <c r="W6" s="55"/>
      <c r="X6" s="55"/>
      <c r="Y6" s="55"/>
      <c r="Z6" s="55"/>
    </row>
    <row r="7" spans="1:26">
      <c r="A7" s="54" t="s">
        <v>25</v>
      </c>
      <c r="B7" s="55"/>
      <c r="C7" s="55"/>
      <c r="D7" s="55"/>
      <c r="E7" s="55"/>
      <c r="F7" s="55"/>
      <c r="G7" s="55"/>
      <c r="H7" s="55"/>
      <c r="I7" s="55"/>
      <c r="J7" s="55"/>
      <c r="K7" s="55"/>
      <c r="L7" s="55"/>
      <c r="M7" s="55"/>
      <c r="N7" s="55"/>
      <c r="O7" s="55"/>
      <c r="P7" s="55"/>
      <c r="Q7" s="55"/>
      <c r="R7" s="55"/>
      <c r="S7" s="55"/>
      <c r="T7" s="55"/>
      <c r="U7" s="55"/>
      <c r="V7" s="55"/>
      <c r="W7" s="55"/>
      <c r="X7" s="55"/>
      <c r="Y7" s="55"/>
      <c r="Z7" s="55"/>
    </row>
    <row r="9" spans="1:26" ht="30" customHeight="1">
      <c r="A9" s="6"/>
      <c r="B9" s="5"/>
      <c r="C9" s="56" t="s">
        <v>49</v>
      </c>
      <c r="D9" s="57"/>
      <c r="E9" s="56" t="s">
        <v>50</v>
      </c>
      <c r="F9" s="56"/>
      <c r="G9" s="56"/>
      <c r="H9" s="56"/>
      <c r="I9" s="56"/>
      <c r="J9" s="57"/>
      <c r="K9" s="56" t="s">
        <v>51</v>
      </c>
      <c r="L9" s="56"/>
      <c r="M9" s="56"/>
      <c r="N9" s="56"/>
      <c r="O9" s="57"/>
      <c r="P9" s="56" t="s">
        <v>52</v>
      </c>
      <c r="Q9" s="57"/>
    </row>
    <row r="10" spans="1:26">
      <c r="A10" s="5" t="s">
        <v>26</v>
      </c>
      <c r="B10" s="9" t="s">
        <v>27</v>
      </c>
      <c r="C10" s="6" t="s">
        <v>28</v>
      </c>
      <c r="D10" s="5" t="s">
        <v>29</v>
      </c>
      <c r="E10" s="6" t="s">
        <v>30</v>
      </c>
      <c r="F10" s="6" t="s">
        <v>31</v>
      </c>
      <c r="G10" s="6" t="s">
        <v>32</v>
      </c>
      <c r="H10" s="6" t="s">
        <v>33</v>
      </c>
      <c r="I10" s="6" t="s">
        <v>34</v>
      </c>
      <c r="J10" s="5" t="s">
        <v>35</v>
      </c>
      <c r="K10" s="6" t="s">
        <v>36</v>
      </c>
      <c r="L10" s="6" t="s">
        <v>37</v>
      </c>
      <c r="M10" s="6" t="s">
        <v>38</v>
      </c>
      <c r="N10" s="6" t="s">
        <v>39</v>
      </c>
      <c r="O10" s="5" t="s">
        <v>40</v>
      </c>
      <c r="P10" s="6" t="s">
        <v>41</v>
      </c>
      <c r="Q10" s="5" t="s">
        <v>42</v>
      </c>
    </row>
    <row r="11" spans="1:26">
      <c r="A11" s="8" t="s">
        <v>43</v>
      </c>
      <c r="B11" s="12">
        <f>SUM(B12+B14+B16)</f>
        <v>505</v>
      </c>
      <c r="C11" s="13">
        <f t="shared" ref="C11:Q11" si="0">SUM(C12+C14+C16)</f>
        <v>121</v>
      </c>
      <c r="D11" s="12">
        <f t="shared" si="0"/>
        <v>384</v>
      </c>
      <c r="E11" s="13">
        <f t="shared" si="0"/>
        <v>34</v>
      </c>
      <c r="F11" s="13">
        <f t="shared" si="0"/>
        <v>35</v>
      </c>
      <c r="G11" s="13">
        <f t="shared" si="0"/>
        <v>51</v>
      </c>
      <c r="H11" s="13">
        <f t="shared" si="0"/>
        <v>128</v>
      </c>
      <c r="I11" s="13">
        <f t="shared" si="0"/>
        <v>177</v>
      </c>
      <c r="J11" s="12">
        <f t="shared" si="0"/>
        <v>68</v>
      </c>
      <c r="K11" s="13">
        <f t="shared" si="0"/>
        <v>87</v>
      </c>
      <c r="L11" s="13">
        <f t="shared" si="0"/>
        <v>68</v>
      </c>
      <c r="M11" s="13">
        <f t="shared" si="0"/>
        <v>21</v>
      </c>
      <c r="N11" s="13">
        <f t="shared" si="0"/>
        <v>323</v>
      </c>
      <c r="O11" s="12">
        <f t="shared" si="0"/>
        <v>6</v>
      </c>
      <c r="P11" s="13">
        <f t="shared" si="0"/>
        <v>327</v>
      </c>
      <c r="Q11" s="12">
        <f t="shared" si="0"/>
        <v>172</v>
      </c>
    </row>
    <row r="12" spans="1:26">
      <c r="A12" s="4" t="s">
        <v>45</v>
      </c>
      <c r="B12" s="16">
        <v>480</v>
      </c>
      <c r="C12" s="17">
        <v>113</v>
      </c>
      <c r="D12" s="16">
        <v>367</v>
      </c>
      <c r="E12" s="17">
        <v>33</v>
      </c>
      <c r="F12" s="17">
        <v>33</v>
      </c>
      <c r="G12" s="17">
        <v>49</v>
      </c>
      <c r="H12" s="17">
        <v>126</v>
      </c>
      <c r="I12" s="17">
        <v>164</v>
      </c>
      <c r="J12" s="16">
        <v>64</v>
      </c>
      <c r="K12" s="17">
        <v>82</v>
      </c>
      <c r="L12" s="17">
        <v>65</v>
      </c>
      <c r="M12" s="17">
        <v>21</v>
      </c>
      <c r="N12" s="17">
        <v>307</v>
      </c>
      <c r="O12" s="16">
        <v>5</v>
      </c>
      <c r="P12" s="17">
        <v>312</v>
      </c>
      <c r="Q12" s="16">
        <v>163</v>
      </c>
    </row>
    <row r="13" spans="1:26">
      <c r="A13" s="4" t="s">
        <v>26</v>
      </c>
      <c r="B13" s="14">
        <f>B12/B$11</f>
        <v>0.95049504950495045</v>
      </c>
      <c r="C13" s="15">
        <f t="shared" ref="C13:Q13" si="1">C12/C$11</f>
        <v>0.93388429752066116</v>
      </c>
      <c r="D13" s="14">
        <f t="shared" si="1"/>
        <v>0.95572916666666663</v>
      </c>
      <c r="E13" s="15">
        <f t="shared" si="1"/>
        <v>0.97058823529411764</v>
      </c>
      <c r="F13" s="15">
        <f t="shared" si="1"/>
        <v>0.94285714285714284</v>
      </c>
      <c r="G13" s="15">
        <f t="shared" si="1"/>
        <v>0.96078431372549022</v>
      </c>
      <c r="H13" s="15">
        <f t="shared" si="1"/>
        <v>0.984375</v>
      </c>
      <c r="I13" s="15">
        <f t="shared" si="1"/>
        <v>0.92655367231638419</v>
      </c>
      <c r="J13" s="14">
        <f t="shared" si="1"/>
        <v>0.94117647058823528</v>
      </c>
      <c r="K13" s="15">
        <f t="shared" si="1"/>
        <v>0.94252873563218387</v>
      </c>
      <c r="L13" s="15">
        <f t="shared" si="1"/>
        <v>0.95588235294117652</v>
      </c>
      <c r="M13" s="15">
        <f t="shared" si="1"/>
        <v>1</v>
      </c>
      <c r="N13" s="15">
        <f t="shared" si="1"/>
        <v>0.9504643962848297</v>
      </c>
      <c r="O13" s="14">
        <f t="shared" si="1"/>
        <v>0.83333333333333337</v>
      </c>
      <c r="P13" s="15">
        <f t="shared" si="1"/>
        <v>0.95412844036697253</v>
      </c>
      <c r="Q13" s="14">
        <f t="shared" si="1"/>
        <v>0.94767441860465118</v>
      </c>
    </row>
    <row r="14" spans="1:26">
      <c r="A14" s="4" t="s">
        <v>46</v>
      </c>
      <c r="B14" s="16">
        <v>25</v>
      </c>
      <c r="C14" s="17">
        <v>8</v>
      </c>
      <c r="D14" s="16">
        <v>17</v>
      </c>
      <c r="E14" s="17">
        <v>1</v>
      </c>
      <c r="F14" s="17">
        <v>2</v>
      </c>
      <c r="G14" s="17">
        <v>2</v>
      </c>
      <c r="H14" s="17">
        <v>2</v>
      </c>
      <c r="I14" s="17">
        <v>13</v>
      </c>
      <c r="J14" s="16">
        <v>4</v>
      </c>
      <c r="K14" s="17">
        <v>5</v>
      </c>
      <c r="L14" s="17">
        <v>3</v>
      </c>
      <c r="M14" s="17">
        <v>0</v>
      </c>
      <c r="N14" s="17">
        <v>16</v>
      </c>
      <c r="O14" s="16">
        <v>1</v>
      </c>
      <c r="P14" s="17">
        <v>15</v>
      </c>
      <c r="Q14" s="16">
        <v>9</v>
      </c>
    </row>
    <row r="15" spans="1:26">
      <c r="A15" s="4" t="s">
        <v>26</v>
      </c>
      <c r="B15" s="14">
        <f>B14/B$11</f>
        <v>4.9504950495049507E-2</v>
      </c>
      <c r="C15" s="20">
        <f t="shared" ref="C15:Q15" si="2">C14/C$11</f>
        <v>6.6115702479338845E-2</v>
      </c>
      <c r="D15" s="14">
        <f t="shared" si="2"/>
        <v>4.4270833333333336E-2</v>
      </c>
      <c r="E15" s="20">
        <f t="shared" si="2"/>
        <v>2.9411764705882353E-2</v>
      </c>
      <c r="F15" s="20">
        <f t="shared" si="2"/>
        <v>5.7142857142857141E-2</v>
      </c>
      <c r="G15" s="20">
        <f t="shared" si="2"/>
        <v>3.9215686274509803E-2</v>
      </c>
      <c r="H15" s="20">
        <f t="shared" si="2"/>
        <v>1.5625E-2</v>
      </c>
      <c r="I15" s="20">
        <f t="shared" si="2"/>
        <v>7.3446327683615822E-2</v>
      </c>
      <c r="J15" s="14">
        <f t="shared" si="2"/>
        <v>5.8823529411764705E-2</v>
      </c>
      <c r="K15" s="20">
        <f t="shared" si="2"/>
        <v>5.7471264367816091E-2</v>
      </c>
      <c r="L15" s="20">
        <f t="shared" si="2"/>
        <v>4.4117647058823532E-2</v>
      </c>
      <c r="M15" s="20">
        <f t="shared" si="2"/>
        <v>0</v>
      </c>
      <c r="N15" s="20">
        <f t="shared" si="2"/>
        <v>4.9535603715170282E-2</v>
      </c>
      <c r="O15" s="14">
        <f t="shared" si="2"/>
        <v>0.16666666666666666</v>
      </c>
      <c r="P15" s="20">
        <f t="shared" si="2"/>
        <v>4.5871559633027525E-2</v>
      </c>
      <c r="Q15" s="14">
        <f t="shared" si="2"/>
        <v>5.232558139534884E-2</v>
      </c>
    </row>
    <row r="16" spans="1:26">
      <c r="A16" s="4" t="s">
        <v>47</v>
      </c>
      <c r="B16" s="16">
        <v>0</v>
      </c>
      <c r="C16" s="17">
        <v>0</v>
      </c>
      <c r="D16" s="16">
        <v>0</v>
      </c>
      <c r="E16" s="17">
        <v>0</v>
      </c>
      <c r="F16" s="17">
        <v>0</v>
      </c>
      <c r="G16" s="17">
        <v>0</v>
      </c>
      <c r="H16" s="17">
        <v>0</v>
      </c>
      <c r="I16" s="17">
        <v>0</v>
      </c>
      <c r="J16" s="16">
        <v>0</v>
      </c>
      <c r="K16" s="17">
        <v>0</v>
      </c>
      <c r="L16" s="17">
        <v>0</v>
      </c>
      <c r="M16" s="17">
        <v>0</v>
      </c>
      <c r="N16" s="17">
        <v>0</v>
      </c>
      <c r="O16" s="16">
        <v>0</v>
      </c>
      <c r="P16" s="17">
        <v>0</v>
      </c>
      <c r="Q16" s="16">
        <v>0</v>
      </c>
    </row>
    <row r="17" spans="1:17">
      <c r="A17" s="8" t="s">
        <v>26</v>
      </c>
      <c r="B17" s="21">
        <v>0</v>
      </c>
      <c r="C17" s="22">
        <v>0</v>
      </c>
      <c r="D17" s="21">
        <v>0</v>
      </c>
      <c r="E17" s="22">
        <v>0</v>
      </c>
      <c r="F17" s="22">
        <v>0</v>
      </c>
      <c r="G17" s="22">
        <v>0</v>
      </c>
      <c r="H17" s="22">
        <v>0</v>
      </c>
      <c r="I17" s="22">
        <v>0</v>
      </c>
      <c r="J17" s="21">
        <v>0</v>
      </c>
      <c r="K17" s="22">
        <v>0</v>
      </c>
      <c r="L17" s="22">
        <v>0</v>
      </c>
      <c r="M17" s="22">
        <v>0</v>
      </c>
      <c r="N17" s="22">
        <v>0</v>
      </c>
      <c r="O17" s="21">
        <v>0</v>
      </c>
      <c r="P17" s="22">
        <v>0</v>
      </c>
      <c r="Q17" s="21">
        <v>0</v>
      </c>
    </row>
    <row r="18" spans="1:17">
      <c r="A18" s="4" t="s">
        <v>48</v>
      </c>
      <c r="B18" s="16">
        <f>SUM(B12+B14+B16)</f>
        <v>505</v>
      </c>
      <c r="C18" s="17">
        <f t="shared" ref="C18:Q18" si="3">SUM(C12+C14+C16)</f>
        <v>121</v>
      </c>
      <c r="D18" s="16">
        <f t="shared" si="3"/>
        <v>384</v>
      </c>
      <c r="E18" s="17">
        <f t="shared" si="3"/>
        <v>34</v>
      </c>
      <c r="F18" s="17">
        <f t="shared" si="3"/>
        <v>35</v>
      </c>
      <c r="G18" s="17">
        <f t="shared" si="3"/>
        <v>51</v>
      </c>
      <c r="H18" s="17">
        <f t="shared" si="3"/>
        <v>128</v>
      </c>
      <c r="I18" s="17">
        <f t="shared" si="3"/>
        <v>177</v>
      </c>
      <c r="J18" s="16">
        <f t="shared" si="3"/>
        <v>68</v>
      </c>
      <c r="K18" s="17">
        <f t="shared" si="3"/>
        <v>87</v>
      </c>
      <c r="L18" s="17">
        <f t="shared" si="3"/>
        <v>68</v>
      </c>
      <c r="M18" s="17">
        <f t="shared" si="3"/>
        <v>21</v>
      </c>
      <c r="N18" s="17">
        <f t="shared" si="3"/>
        <v>323</v>
      </c>
      <c r="O18" s="16">
        <f t="shared" si="3"/>
        <v>6</v>
      </c>
      <c r="P18" s="17">
        <f t="shared" si="3"/>
        <v>327</v>
      </c>
      <c r="Q18" s="16">
        <f t="shared" si="3"/>
        <v>172</v>
      </c>
    </row>
    <row r="19" spans="1:17">
      <c r="A19" s="8" t="s">
        <v>26</v>
      </c>
      <c r="B19" s="18">
        <f t="shared" ref="B19:Q19" si="4">B18/B$11</f>
        <v>1</v>
      </c>
      <c r="C19" s="19">
        <f t="shared" si="4"/>
        <v>1</v>
      </c>
      <c r="D19" s="18">
        <f t="shared" si="4"/>
        <v>1</v>
      </c>
      <c r="E19" s="19">
        <f t="shared" si="4"/>
        <v>1</v>
      </c>
      <c r="F19" s="19">
        <f t="shared" si="4"/>
        <v>1</v>
      </c>
      <c r="G19" s="19">
        <f t="shared" si="4"/>
        <v>1</v>
      </c>
      <c r="H19" s="19">
        <f t="shared" si="4"/>
        <v>1</v>
      </c>
      <c r="I19" s="19">
        <f t="shared" si="4"/>
        <v>1</v>
      </c>
      <c r="J19" s="18">
        <f t="shared" si="4"/>
        <v>1</v>
      </c>
      <c r="K19" s="19">
        <f t="shared" si="4"/>
        <v>1</v>
      </c>
      <c r="L19" s="19">
        <f t="shared" si="4"/>
        <v>1</v>
      </c>
      <c r="M19" s="19">
        <f t="shared" si="4"/>
        <v>1</v>
      </c>
      <c r="N19" s="19">
        <f t="shared" si="4"/>
        <v>1</v>
      </c>
      <c r="O19" s="18">
        <f t="shared" si="4"/>
        <v>1</v>
      </c>
      <c r="P19" s="19">
        <f t="shared" si="4"/>
        <v>1</v>
      </c>
      <c r="Q19" s="18">
        <f t="shared" si="4"/>
        <v>1</v>
      </c>
    </row>
  </sheetData>
  <mergeCells count="6">
    <mergeCell ref="A6:Z6"/>
    <mergeCell ref="A7:Z7"/>
    <mergeCell ref="C9:D9"/>
    <mergeCell ref="E9:J9"/>
    <mergeCell ref="K9:O9"/>
    <mergeCell ref="P9:Q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5"/>
  <sheetViews>
    <sheetView workbookViewId="0"/>
  </sheetViews>
  <sheetFormatPr defaultRowHeight="15"/>
  <cols>
    <col min="1" max="1" width="30.7109375" customWidth="1"/>
  </cols>
  <sheetData>
    <row r="1" spans="1:26" ht="23.25">
      <c r="A1" s="2" t="s">
        <v>22</v>
      </c>
    </row>
    <row r="2" spans="1:26" ht="18.75">
      <c r="A2" s="3" t="s">
        <v>23</v>
      </c>
    </row>
    <row r="3" spans="1:26">
      <c r="A3" s="53" t="s">
        <v>127</v>
      </c>
    </row>
    <row r="5" spans="1:26">
      <c r="A5" s="7" t="s">
        <v>8</v>
      </c>
    </row>
    <row r="6" spans="1:26">
      <c r="A6" s="54" t="s">
        <v>53</v>
      </c>
      <c r="B6" s="55"/>
      <c r="C6" s="55"/>
      <c r="D6" s="55"/>
      <c r="E6" s="55"/>
      <c r="F6" s="55"/>
      <c r="G6" s="55"/>
      <c r="H6" s="55"/>
      <c r="I6" s="55"/>
      <c r="J6" s="55"/>
      <c r="K6" s="55"/>
      <c r="L6" s="55"/>
      <c r="M6" s="55"/>
      <c r="N6" s="55"/>
      <c r="O6" s="55"/>
      <c r="P6" s="55"/>
      <c r="Q6" s="55"/>
      <c r="R6" s="55"/>
      <c r="S6" s="55"/>
      <c r="T6" s="55"/>
      <c r="U6" s="55"/>
      <c r="V6" s="55"/>
      <c r="W6" s="55"/>
      <c r="X6" s="55"/>
      <c r="Y6" s="55"/>
      <c r="Z6" s="55"/>
    </row>
    <row r="7" spans="1:26">
      <c r="A7" s="58" t="s">
        <v>123</v>
      </c>
      <c r="B7" s="55"/>
      <c r="C7" s="55"/>
      <c r="D7" s="55"/>
      <c r="E7" s="55"/>
      <c r="F7" s="55"/>
      <c r="G7" s="55"/>
      <c r="H7" s="55"/>
      <c r="I7" s="55"/>
      <c r="J7" s="55"/>
      <c r="K7" s="55"/>
      <c r="L7" s="55"/>
      <c r="M7" s="55"/>
      <c r="N7" s="55"/>
      <c r="O7" s="55"/>
      <c r="P7" s="55"/>
      <c r="Q7" s="55"/>
      <c r="R7" s="55"/>
      <c r="S7" s="55"/>
      <c r="T7" s="55"/>
      <c r="U7" s="55"/>
      <c r="V7" s="55"/>
      <c r="W7" s="55"/>
      <c r="X7" s="55"/>
      <c r="Y7" s="55"/>
      <c r="Z7" s="55"/>
    </row>
    <row r="9" spans="1:26" ht="30" customHeight="1">
      <c r="A9" s="6"/>
      <c r="B9" s="5"/>
      <c r="C9" s="56" t="s">
        <v>49</v>
      </c>
      <c r="D9" s="57"/>
      <c r="E9" s="56" t="s">
        <v>50</v>
      </c>
      <c r="F9" s="56"/>
      <c r="G9" s="56"/>
      <c r="H9" s="56"/>
      <c r="I9" s="56"/>
      <c r="J9" s="57"/>
      <c r="K9" s="56" t="s">
        <v>51</v>
      </c>
      <c r="L9" s="56"/>
      <c r="M9" s="56"/>
      <c r="N9" s="56"/>
      <c r="O9" s="57"/>
      <c r="P9" s="56" t="s">
        <v>52</v>
      </c>
      <c r="Q9" s="57"/>
    </row>
    <row r="10" spans="1:26">
      <c r="A10" s="5" t="s">
        <v>26</v>
      </c>
      <c r="B10" s="9" t="s">
        <v>27</v>
      </c>
      <c r="C10" s="6" t="s">
        <v>28</v>
      </c>
      <c r="D10" s="5" t="s">
        <v>29</v>
      </c>
      <c r="E10" s="6" t="s">
        <v>30</v>
      </c>
      <c r="F10" s="6" t="s">
        <v>31</v>
      </c>
      <c r="G10" s="6" t="s">
        <v>32</v>
      </c>
      <c r="H10" s="6" t="s">
        <v>33</v>
      </c>
      <c r="I10" s="6" t="s">
        <v>34</v>
      </c>
      <c r="J10" s="5" t="s">
        <v>35</v>
      </c>
      <c r="K10" s="6" t="s">
        <v>36</v>
      </c>
      <c r="L10" s="6" t="s">
        <v>37</v>
      </c>
      <c r="M10" s="6" t="s">
        <v>38</v>
      </c>
      <c r="N10" s="6" t="s">
        <v>39</v>
      </c>
      <c r="O10" s="5" t="s">
        <v>40</v>
      </c>
      <c r="P10" s="6" t="s">
        <v>41</v>
      </c>
      <c r="Q10" s="5" t="s">
        <v>42</v>
      </c>
    </row>
    <row r="11" spans="1:26">
      <c r="A11" s="8" t="s">
        <v>43</v>
      </c>
      <c r="B11" s="23">
        <f>SUM(B12+B14+B16+B18+B20+B22)</f>
        <v>480</v>
      </c>
      <c r="C11" s="24">
        <f t="shared" ref="C11:Q11" si="0">SUM(C12+C14+C16+C18+C20+C22)</f>
        <v>113</v>
      </c>
      <c r="D11" s="23">
        <f t="shared" si="0"/>
        <v>367</v>
      </c>
      <c r="E11" s="24">
        <f t="shared" si="0"/>
        <v>33</v>
      </c>
      <c r="F11" s="24">
        <f t="shared" si="0"/>
        <v>33</v>
      </c>
      <c r="G11" s="24">
        <f t="shared" si="0"/>
        <v>49</v>
      </c>
      <c r="H11" s="24">
        <f t="shared" si="0"/>
        <v>126</v>
      </c>
      <c r="I11" s="24">
        <f t="shared" si="0"/>
        <v>164</v>
      </c>
      <c r="J11" s="23">
        <f t="shared" si="0"/>
        <v>64</v>
      </c>
      <c r="K11" s="24">
        <f t="shared" si="0"/>
        <v>82</v>
      </c>
      <c r="L11" s="24">
        <f t="shared" si="0"/>
        <v>65</v>
      </c>
      <c r="M11" s="24">
        <f t="shared" si="0"/>
        <v>21</v>
      </c>
      <c r="N11" s="24">
        <f t="shared" si="0"/>
        <v>307</v>
      </c>
      <c r="O11" s="23">
        <f t="shared" si="0"/>
        <v>5</v>
      </c>
      <c r="P11" s="24">
        <f t="shared" si="0"/>
        <v>312</v>
      </c>
      <c r="Q11" s="23">
        <f t="shared" si="0"/>
        <v>163</v>
      </c>
    </row>
    <row r="12" spans="1:26">
      <c r="A12" s="4" t="s">
        <v>54</v>
      </c>
      <c r="B12" s="25">
        <v>99</v>
      </c>
      <c r="C12" s="26">
        <v>24</v>
      </c>
      <c r="D12" s="25">
        <v>75</v>
      </c>
      <c r="E12" s="26">
        <v>5</v>
      </c>
      <c r="F12" s="26">
        <v>3</v>
      </c>
      <c r="G12" s="26">
        <v>10</v>
      </c>
      <c r="H12" s="26">
        <v>25</v>
      </c>
      <c r="I12" s="26">
        <v>37</v>
      </c>
      <c r="J12" s="25">
        <v>16</v>
      </c>
      <c r="K12" s="26">
        <v>15</v>
      </c>
      <c r="L12" s="26">
        <v>16</v>
      </c>
      <c r="M12" s="26">
        <v>9</v>
      </c>
      <c r="N12" s="26">
        <v>57</v>
      </c>
      <c r="O12" s="25">
        <v>2</v>
      </c>
      <c r="P12" s="26">
        <v>37</v>
      </c>
      <c r="Q12" s="25">
        <v>61</v>
      </c>
    </row>
    <row r="13" spans="1:26">
      <c r="A13" s="4" t="s">
        <v>26</v>
      </c>
      <c r="B13" s="14">
        <f>B12/B11</f>
        <v>0.20624999999999999</v>
      </c>
      <c r="C13" s="14">
        <f t="shared" ref="C13:Q13" si="1">C12/C11</f>
        <v>0.21238938053097345</v>
      </c>
      <c r="D13" s="14">
        <f t="shared" si="1"/>
        <v>0.20435967302452315</v>
      </c>
      <c r="E13" s="14">
        <f t="shared" si="1"/>
        <v>0.15151515151515152</v>
      </c>
      <c r="F13" s="14">
        <f t="shared" si="1"/>
        <v>9.0909090909090912E-2</v>
      </c>
      <c r="G13" s="14">
        <f t="shared" si="1"/>
        <v>0.20408163265306123</v>
      </c>
      <c r="H13" s="14">
        <f t="shared" si="1"/>
        <v>0.1984126984126984</v>
      </c>
      <c r="I13" s="14">
        <f t="shared" si="1"/>
        <v>0.22560975609756098</v>
      </c>
      <c r="J13" s="14">
        <f t="shared" si="1"/>
        <v>0.25</v>
      </c>
      <c r="K13" s="14">
        <f t="shared" si="1"/>
        <v>0.18292682926829268</v>
      </c>
      <c r="L13" s="14">
        <f t="shared" si="1"/>
        <v>0.24615384615384617</v>
      </c>
      <c r="M13" s="14">
        <f t="shared" si="1"/>
        <v>0.42857142857142855</v>
      </c>
      <c r="N13" s="14">
        <f t="shared" si="1"/>
        <v>0.18566775244299674</v>
      </c>
      <c r="O13" s="14">
        <f t="shared" si="1"/>
        <v>0.4</v>
      </c>
      <c r="P13" s="14">
        <f t="shared" si="1"/>
        <v>0.11858974358974358</v>
      </c>
      <c r="Q13" s="14">
        <f t="shared" si="1"/>
        <v>0.37423312883435583</v>
      </c>
    </row>
    <row r="14" spans="1:26">
      <c r="A14" s="4" t="s">
        <v>55</v>
      </c>
      <c r="B14" s="25">
        <v>127</v>
      </c>
      <c r="C14" s="26">
        <v>27</v>
      </c>
      <c r="D14" s="25">
        <v>100</v>
      </c>
      <c r="E14" s="26">
        <v>11</v>
      </c>
      <c r="F14" s="26">
        <v>13</v>
      </c>
      <c r="G14" s="26">
        <v>11</v>
      </c>
      <c r="H14" s="26">
        <v>30</v>
      </c>
      <c r="I14" s="26">
        <v>43</v>
      </c>
      <c r="J14" s="25">
        <v>18</v>
      </c>
      <c r="K14" s="26">
        <v>29</v>
      </c>
      <c r="L14" s="26">
        <v>13</v>
      </c>
      <c r="M14" s="26">
        <v>5</v>
      </c>
      <c r="N14" s="26">
        <v>79</v>
      </c>
      <c r="O14" s="25">
        <v>1</v>
      </c>
      <c r="P14" s="26">
        <v>62</v>
      </c>
      <c r="Q14" s="25">
        <v>64</v>
      </c>
    </row>
    <row r="15" spans="1:26">
      <c r="A15" s="4" t="s">
        <v>26</v>
      </c>
      <c r="B15" s="27">
        <f t="shared" ref="B15:Q15" si="2">B14/B$11</f>
        <v>0.26458333333333334</v>
      </c>
      <c r="C15" s="28">
        <f t="shared" si="2"/>
        <v>0.23893805309734514</v>
      </c>
      <c r="D15" s="27">
        <f t="shared" si="2"/>
        <v>0.27247956403269757</v>
      </c>
      <c r="E15" s="28">
        <f t="shared" si="2"/>
        <v>0.33333333333333331</v>
      </c>
      <c r="F15" s="28">
        <f t="shared" si="2"/>
        <v>0.39393939393939392</v>
      </c>
      <c r="G15" s="28">
        <f t="shared" si="2"/>
        <v>0.22448979591836735</v>
      </c>
      <c r="H15" s="28">
        <v>0.3</v>
      </c>
      <c r="I15" s="28">
        <f t="shared" si="2"/>
        <v>0.26219512195121952</v>
      </c>
      <c r="J15" s="27">
        <f t="shared" si="2"/>
        <v>0.28125</v>
      </c>
      <c r="K15" s="28">
        <f t="shared" si="2"/>
        <v>0.35365853658536583</v>
      </c>
      <c r="L15" s="28">
        <f t="shared" si="2"/>
        <v>0.2</v>
      </c>
      <c r="M15" s="28">
        <f t="shared" si="2"/>
        <v>0.23809523809523808</v>
      </c>
      <c r="N15" s="28">
        <f t="shared" si="2"/>
        <v>0.25732899022801303</v>
      </c>
      <c r="O15" s="27">
        <f t="shared" si="2"/>
        <v>0.2</v>
      </c>
      <c r="P15" s="28">
        <f t="shared" si="2"/>
        <v>0.19871794871794871</v>
      </c>
      <c r="Q15" s="27">
        <f t="shared" si="2"/>
        <v>0.39263803680981596</v>
      </c>
    </row>
    <row r="16" spans="1:26">
      <c r="A16" s="4" t="s">
        <v>56</v>
      </c>
      <c r="B16" s="25">
        <v>15</v>
      </c>
      <c r="C16" s="26">
        <v>5</v>
      </c>
      <c r="D16" s="25">
        <v>10</v>
      </c>
      <c r="E16" s="26">
        <v>0</v>
      </c>
      <c r="F16" s="26">
        <v>0</v>
      </c>
      <c r="G16" s="26">
        <v>2</v>
      </c>
      <c r="H16" s="26">
        <v>5</v>
      </c>
      <c r="I16" s="26">
        <v>6</v>
      </c>
      <c r="J16" s="25" t="s">
        <v>44</v>
      </c>
      <c r="K16" s="26">
        <v>1</v>
      </c>
      <c r="L16" s="26">
        <v>2</v>
      </c>
      <c r="M16" s="26">
        <v>2</v>
      </c>
      <c r="N16" s="26">
        <v>10</v>
      </c>
      <c r="O16" s="25">
        <v>0</v>
      </c>
      <c r="P16" s="26">
        <v>9</v>
      </c>
      <c r="Q16" s="25">
        <v>6</v>
      </c>
    </row>
    <row r="17" spans="1:17">
      <c r="A17" s="4" t="s">
        <v>26</v>
      </c>
      <c r="B17" s="27">
        <f t="shared" ref="B17:Q17" si="3">B16/B$11</f>
        <v>3.125E-2</v>
      </c>
      <c r="C17" s="28">
        <f t="shared" si="3"/>
        <v>4.4247787610619468E-2</v>
      </c>
      <c r="D17" s="27">
        <f t="shared" si="3"/>
        <v>2.7247956403269755E-2</v>
      </c>
      <c r="E17" s="28">
        <f t="shared" si="3"/>
        <v>0</v>
      </c>
      <c r="F17" s="28">
        <f t="shared" si="3"/>
        <v>0</v>
      </c>
      <c r="G17" s="28">
        <f t="shared" si="3"/>
        <v>4.0816326530612242E-2</v>
      </c>
      <c r="H17" s="28">
        <f t="shared" si="3"/>
        <v>3.968253968253968E-2</v>
      </c>
      <c r="I17" s="28">
        <f t="shared" si="3"/>
        <v>3.6585365853658534E-2</v>
      </c>
      <c r="J17" s="27">
        <f t="shared" si="3"/>
        <v>1.5625E-2</v>
      </c>
      <c r="K17" s="28">
        <f t="shared" si="3"/>
        <v>1.2195121951219513E-2</v>
      </c>
      <c r="L17" s="28">
        <f t="shared" si="3"/>
        <v>3.0769230769230771E-2</v>
      </c>
      <c r="M17" s="28">
        <f t="shared" si="3"/>
        <v>9.5238095238095233E-2</v>
      </c>
      <c r="N17" s="28">
        <f t="shared" si="3"/>
        <v>3.2573289902280131E-2</v>
      </c>
      <c r="O17" s="27">
        <f t="shared" si="3"/>
        <v>0</v>
      </c>
      <c r="P17" s="28">
        <f t="shared" si="3"/>
        <v>2.8846153846153848E-2</v>
      </c>
      <c r="Q17" s="27">
        <f t="shared" si="3"/>
        <v>3.6809815950920248E-2</v>
      </c>
    </row>
    <row r="18" spans="1:17">
      <c r="A18" s="4" t="s">
        <v>57</v>
      </c>
      <c r="B18" s="25">
        <v>69</v>
      </c>
      <c r="C18" s="26">
        <v>16</v>
      </c>
      <c r="D18" s="25">
        <v>53</v>
      </c>
      <c r="E18" s="26">
        <v>7</v>
      </c>
      <c r="F18" s="26">
        <v>7</v>
      </c>
      <c r="G18" s="26">
        <v>8</v>
      </c>
      <c r="H18" s="26">
        <v>19</v>
      </c>
      <c r="I18" s="26">
        <v>19</v>
      </c>
      <c r="J18" s="25">
        <v>7</v>
      </c>
      <c r="K18" s="26">
        <v>12</v>
      </c>
      <c r="L18" s="26">
        <v>11</v>
      </c>
      <c r="M18" s="26">
        <v>2</v>
      </c>
      <c r="N18" s="26">
        <v>43</v>
      </c>
      <c r="O18" s="25">
        <v>1</v>
      </c>
      <c r="P18" s="26">
        <v>51</v>
      </c>
      <c r="Q18" s="25">
        <v>17</v>
      </c>
    </row>
    <row r="19" spans="1:17">
      <c r="A19" s="4" t="s">
        <v>26</v>
      </c>
      <c r="B19" s="27">
        <f t="shared" ref="B19:Q19" si="4">B18/B$11</f>
        <v>0.14374999999999999</v>
      </c>
      <c r="C19" s="28">
        <f t="shared" si="4"/>
        <v>0.1415929203539823</v>
      </c>
      <c r="D19" s="27">
        <f t="shared" si="4"/>
        <v>0.1444141689373297</v>
      </c>
      <c r="E19" s="28">
        <f t="shared" si="4"/>
        <v>0.21212121212121213</v>
      </c>
      <c r="F19" s="28">
        <f t="shared" si="4"/>
        <v>0.21212121212121213</v>
      </c>
      <c r="G19" s="28">
        <f t="shared" si="4"/>
        <v>0.16326530612244897</v>
      </c>
      <c r="H19" s="28">
        <f t="shared" si="4"/>
        <v>0.15079365079365079</v>
      </c>
      <c r="I19" s="28">
        <f t="shared" si="4"/>
        <v>0.11585365853658537</v>
      </c>
      <c r="J19" s="27">
        <f t="shared" si="4"/>
        <v>0.109375</v>
      </c>
      <c r="K19" s="28">
        <f t="shared" si="4"/>
        <v>0.14634146341463414</v>
      </c>
      <c r="L19" s="28">
        <f t="shared" si="4"/>
        <v>0.16923076923076924</v>
      </c>
      <c r="M19" s="28">
        <f t="shared" si="4"/>
        <v>9.5238095238095233E-2</v>
      </c>
      <c r="N19" s="28">
        <f t="shared" si="4"/>
        <v>0.14006514657980457</v>
      </c>
      <c r="O19" s="27">
        <f t="shared" si="4"/>
        <v>0.2</v>
      </c>
      <c r="P19" s="28">
        <f t="shared" si="4"/>
        <v>0.16346153846153846</v>
      </c>
      <c r="Q19" s="27">
        <f t="shared" si="4"/>
        <v>0.10429447852760736</v>
      </c>
    </row>
    <row r="20" spans="1:17">
      <c r="A20" s="4" t="s">
        <v>58</v>
      </c>
      <c r="B20" s="25">
        <v>169</v>
      </c>
      <c r="C20" s="26">
        <v>41</v>
      </c>
      <c r="D20" s="25">
        <v>128</v>
      </c>
      <c r="E20" s="26">
        <v>10</v>
      </c>
      <c r="F20" s="26">
        <v>9</v>
      </c>
      <c r="G20" s="26">
        <v>18</v>
      </c>
      <c r="H20" s="26">
        <v>47</v>
      </c>
      <c r="I20" s="26">
        <v>59</v>
      </c>
      <c r="J20" s="25">
        <v>22</v>
      </c>
      <c r="K20" s="26">
        <v>25</v>
      </c>
      <c r="L20" s="26">
        <v>23</v>
      </c>
      <c r="M20" s="26">
        <v>3</v>
      </c>
      <c r="N20" s="26">
        <v>117</v>
      </c>
      <c r="O20" s="25">
        <v>1</v>
      </c>
      <c r="P20" s="26">
        <v>152</v>
      </c>
      <c r="Q20" s="25">
        <v>15</v>
      </c>
    </row>
    <row r="21" spans="1:17">
      <c r="A21" s="4" t="s">
        <v>26</v>
      </c>
      <c r="B21" s="27">
        <f t="shared" ref="B21:Q21" si="5">B20/B$11</f>
        <v>0.35208333333333336</v>
      </c>
      <c r="C21" s="28">
        <f t="shared" si="5"/>
        <v>0.36283185840707965</v>
      </c>
      <c r="D21" s="27">
        <f t="shared" si="5"/>
        <v>0.34877384196185285</v>
      </c>
      <c r="E21" s="28">
        <f t="shared" si="5"/>
        <v>0.30303030303030304</v>
      </c>
      <c r="F21" s="28">
        <f t="shared" si="5"/>
        <v>0.27272727272727271</v>
      </c>
      <c r="G21" s="28">
        <f t="shared" si="5"/>
        <v>0.36734693877551022</v>
      </c>
      <c r="H21" s="28">
        <f t="shared" si="5"/>
        <v>0.37301587301587302</v>
      </c>
      <c r="I21" s="28">
        <f t="shared" si="5"/>
        <v>0.3597560975609756</v>
      </c>
      <c r="J21" s="27">
        <f t="shared" si="5"/>
        <v>0.34375</v>
      </c>
      <c r="K21" s="28">
        <f t="shared" si="5"/>
        <v>0.3048780487804878</v>
      </c>
      <c r="L21" s="28">
        <f t="shared" si="5"/>
        <v>0.35384615384615387</v>
      </c>
      <c r="M21" s="28">
        <f t="shared" si="5"/>
        <v>0.14285714285714285</v>
      </c>
      <c r="N21" s="28">
        <f t="shared" si="5"/>
        <v>0.38110749185667753</v>
      </c>
      <c r="O21" s="27">
        <f t="shared" si="5"/>
        <v>0.2</v>
      </c>
      <c r="P21" s="28">
        <f t="shared" si="5"/>
        <v>0.48717948717948717</v>
      </c>
      <c r="Q21" s="27">
        <f t="shared" si="5"/>
        <v>9.202453987730061E-2</v>
      </c>
    </row>
    <row r="22" spans="1:17">
      <c r="A22" s="4" t="s">
        <v>59</v>
      </c>
      <c r="B22" s="25">
        <v>1</v>
      </c>
      <c r="C22" s="26">
        <v>0</v>
      </c>
      <c r="D22" s="25">
        <v>1</v>
      </c>
      <c r="E22" s="26">
        <v>0</v>
      </c>
      <c r="F22" s="26">
        <v>1</v>
      </c>
      <c r="G22" s="26">
        <v>0</v>
      </c>
      <c r="H22" s="26">
        <v>0</v>
      </c>
      <c r="I22" s="26">
        <v>0</v>
      </c>
      <c r="J22" s="25">
        <v>0</v>
      </c>
      <c r="K22" s="26">
        <v>0</v>
      </c>
      <c r="L22" s="26">
        <v>0</v>
      </c>
      <c r="M22" s="26">
        <v>0</v>
      </c>
      <c r="N22" s="26">
        <v>1</v>
      </c>
      <c r="O22" s="25">
        <v>0</v>
      </c>
      <c r="P22" s="26">
        <v>1</v>
      </c>
      <c r="Q22" s="25">
        <v>0</v>
      </c>
    </row>
    <row r="23" spans="1:17">
      <c r="A23" s="8" t="s">
        <v>26</v>
      </c>
      <c r="B23" s="21">
        <f t="shared" ref="B23:Q23" si="6">B22/B$11</f>
        <v>2.0833333333333333E-3</v>
      </c>
      <c r="C23" s="22">
        <f t="shared" si="6"/>
        <v>0</v>
      </c>
      <c r="D23" s="21">
        <f t="shared" si="6"/>
        <v>2.7247956403269754E-3</v>
      </c>
      <c r="E23" s="22">
        <f t="shared" si="6"/>
        <v>0</v>
      </c>
      <c r="F23" s="22">
        <f t="shared" si="6"/>
        <v>3.0303030303030304E-2</v>
      </c>
      <c r="G23" s="22">
        <f t="shared" si="6"/>
        <v>0</v>
      </c>
      <c r="H23" s="22">
        <f t="shared" si="6"/>
        <v>0</v>
      </c>
      <c r="I23" s="22">
        <f t="shared" si="6"/>
        <v>0</v>
      </c>
      <c r="J23" s="21">
        <f t="shared" si="6"/>
        <v>0</v>
      </c>
      <c r="K23" s="22">
        <f t="shared" si="6"/>
        <v>0</v>
      </c>
      <c r="L23" s="22">
        <f t="shared" si="6"/>
        <v>0</v>
      </c>
      <c r="M23" s="22">
        <f t="shared" si="6"/>
        <v>0</v>
      </c>
      <c r="N23" s="22">
        <f t="shared" si="6"/>
        <v>3.2573289902280132E-3</v>
      </c>
      <c r="O23" s="21">
        <f t="shared" si="6"/>
        <v>0</v>
      </c>
      <c r="P23" s="22">
        <f t="shared" si="6"/>
        <v>3.205128205128205E-3</v>
      </c>
      <c r="Q23" s="21">
        <f t="shared" si="6"/>
        <v>0</v>
      </c>
    </row>
    <row r="24" spans="1:17">
      <c r="A24" s="4" t="s">
        <v>48</v>
      </c>
      <c r="B24" s="25">
        <f>SUM(B12+B14+B16+B18+B20+B22)</f>
        <v>480</v>
      </c>
      <c r="C24" s="26">
        <f t="shared" ref="C24:Q24" si="7">SUM(C12+C14+C16+C18+C20+C22)</f>
        <v>113</v>
      </c>
      <c r="D24" s="25">
        <f t="shared" si="7"/>
        <v>367</v>
      </c>
      <c r="E24" s="26">
        <f t="shared" si="7"/>
        <v>33</v>
      </c>
      <c r="F24" s="26">
        <f t="shared" si="7"/>
        <v>33</v>
      </c>
      <c r="G24" s="26">
        <f t="shared" si="7"/>
        <v>49</v>
      </c>
      <c r="H24" s="26">
        <f t="shared" si="7"/>
        <v>126</v>
      </c>
      <c r="I24" s="26">
        <f t="shared" si="7"/>
        <v>164</v>
      </c>
      <c r="J24" s="25">
        <f t="shared" si="7"/>
        <v>64</v>
      </c>
      <c r="K24" s="26">
        <f t="shared" si="7"/>
        <v>82</v>
      </c>
      <c r="L24" s="26">
        <f t="shared" si="7"/>
        <v>65</v>
      </c>
      <c r="M24" s="26">
        <f t="shared" si="7"/>
        <v>21</v>
      </c>
      <c r="N24" s="26">
        <f t="shared" si="7"/>
        <v>307</v>
      </c>
      <c r="O24" s="25">
        <f t="shared" si="7"/>
        <v>5</v>
      </c>
      <c r="P24" s="26">
        <f t="shared" si="7"/>
        <v>312</v>
      </c>
      <c r="Q24" s="25">
        <f t="shared" si="7"/>
        <v>163</v>
      </c>
    </row>
    <row r="25" spans="1:17">
      <c r="A25" s="8" t="s">
        <v>26</v>
      </c>
      <c r="B25" s="21">
        <f t="shared" ref="B25:Q25" si="8">B24/B$11</f>
        <v>1</v>
      </c>
      <c r="C25" s="22">
        <f t="shared" si="8"/>
        <v>1</v>
      </c>
      <c r="D25" s="21">
        <f t="shared" si="8"/>
        <v>1</v>
      </c>
      <c r="E25" s="22">
        <f t="shared" si="8"/>
        <v>1</v>
      </c>
      <c r="F25" s="22">
        <f t="shared" si="8"/>
        <v>1</v>
      </c>
      <c r="G25" s="22">
        <f t="shared" si="8"/>
        <v>1</v>
      </c>
      <c r="H25" s="22">
        <f t="shared" si="8"/>
        <v>1</v>
      </c>
      <c r="I25" s="22">
        <f t="shared" si="8"/>
        <v>1</v>
      </c>
      <c r="J25" s="21">
        <f t="shared" si="8"/>
        <v>1</v>
      </c>
      <c r="K25" s="22">
        <f t="shared" si="8"/>
        <v>1</v>
      </c>
      <c r="L25" s="22">
        <f t="shared" si="8"/>
        <v>1</v>
      </c>
      <c r="M25" s="22">
        <f t="shared" si="8"/>
        <v>1</v>
      </c>
      <c r="N25" s="22">
        <f t="shared" si="8"/>
        <v>1</v>
      </c>
      <c r="O25" s="21">
        <f t="shared" si="8"/>
        <v>1</v>
      </c>
      <c r="P25" s="22">
        <f t="shared" si="8"/>
        <v>1</v>
      </c>
      <c r="Q25" s="21">
        <f t="shared" si="8"/>
        <v>1</v>
      </c>
    </row>
  </sheetData>
  <mergeCells count="6">
    <mergeCell ref="A6:Z6"/>
    <mergeCell ref="A7:Z7"/>
    <mergeCell ref="C9:D9"/>
    <mergeCell ref="E9:J9"/>
    <mergeCell ref="K9:O9"/>
    <mergeCell ref="P9:Q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9"/>
  <sheetViews>
    <sheetView workbookViewId="0"/>
  </sheetViews>
  <sheetFormatPr defaultRowHeight="15"/>
  <cols>
    <col min="1" max="1" width="30.7109375" customWidth="1"/>
  </cols>
  <sheetData>
    <row r="1" spans="1:26" ht="23.25">
      <c r="A1" s="2" t="s">
        <v>22</v>
      </c>
    </row>
    <row r="2" spans="1:26" ht="18.75">
      <c r="A2" s="3" t="s">
        <v>23</v>
      </c>
    </row>
    <row r="3" spans="1:26">
      <c r="A3" s="53" t="s">
        <v>127</v>
      </c>
    </row>
    <row r="5" spans="1:26">
      <c r="A5" s="7" t="s">
        <v>11</v>
      </c>
    </row>
    <row r="6" spans="1:26">
      <c r="A6" s="54" t="s">
        <v>60</v>
      </c>
      <c r="B6" s="55"/>
      <c r="C6" s="55"/>
      <c r="D6" s="55"/>
      <c r="E6" s="55"/>
      <c r="F6" s="55"/>
      <c r="G6" s="55"/>
      <c r="H6" s="55"/>
      <c r="I6" s="55"/>
      <c r="J6" s="55"/>
      <c r="K6" s="55"/>
      <c r="L6" s="55"/>
      <c r="M6" s="55"/>
      <c r="N6" s="55"/>
      <c r="O6" s="55"/>
      <c r="P6" s="55"/>
      <c r="Q6" s="55"/>
      <c r="R6" s="55"/>
      <c r="S6" s="55"/>
      <c r="T6" s="55"/>
      <c r="U6" s="55"/>
      <c r="V6" s="55"/>
      <c r="W6" s="55"/>
      <c r="X6" s="55"/>
      <c r="Y6" s="55"/>
      <c r="Z6" s="55"/>
    </row>
    <row r="7" spans="1:26">
      <c r="A7" s="54" t="s">
        <v>25</v>
      </c>
      <c r="B7" s="55"/>
      <c r="C7" s="55"/>
      <c r="D7" s="55"/>
      <c r="E7" s="55"/>
      <c r="F7" s="55"/>
      <c r="G7" s="55"/>
      <c r="H7" s="55"/>
      <c r="I7" s="55"/>
      <c r="J7" s="55"/>
      <c r="K7" s="55"/>
      <c r="L7" s="55"/>
      <c r="M7" s="55"/>
      <c r="N7" s="55"/>
      <c r="O7" s="55"/>
      <c r="P7" s="55"/>
      <c r="Q7" s="55"/>
      <c r="R7" s="55"/>
      <c r="S7" s="55"/>
      <c r="T7" s="55"/>
      <c r="U7" s="55"/>
      <c r="V7" s="55"/>
      <c r="W7" s="55"/>
      <c r="X7" s="55"/>
      <c r="Y7" s="55"/>
      <c r="Z7" s="55"/>
    </row>
    <row r="9" spans="1:26" ht="30" customHeight="1">
      <c r="A9" s="6"/>
      <c r="B9" s="5"/>
      <c r="C9" s="56" t="s">
        <v>49</v>
      </c>
      <c r="D9" s="57"/>
      <c r="E9" s="56" t="s">
        <v>50</v>
      </c>
      <c r="F9" s="56"/>
      <c r="G9" s="56"/>
      <c r="H9" s="56"/>
      <c r="I9" s="56"/>
      <c r="J9" s="57"/>
      <c r="K9" s="56" t="s">
        <v>51</v>
      </c>
      <c r="L9" s="56"/>
      <c r="M9" s="56"/>
      <c r="N9" s="56"/>
      <c r="O9" s="57"/>
      <c r="P9" s="56" t="s">
        <v>52</v>
      </c>
      <c r="Q9" s="57"/>
    </row>
    <row r="10" spans="1:26">
      <c r="A10" s="5" t="s">
        <v>26</v>
      </c>
      <c r="B10" s="9" t="s">
        <v>27</v>
      </c>
      <c r="C10" s="6" t="s">
        <v>28</v>
      </c>
      <c r="D10" s="5" t="s">
        <v>29</v>
      </c>
      <c r="E10" s="6" t="s">
        <v>30</v>
      </c>
      <c r="F10" s="6" t="s">
        <v>31</v>
      </c>
      <c r="G10" s="6" t="s">
        <v>32</v>
      </c>
      <c r="H10" s="6" t="s">
        <v>33</v>
      </c>
      <c r="I10" s="6" t="s">
        <v>34</v>
      </c>
      <c r="J10" s="5" t="s">
        <v>35</v>
      </c>
      <c r="K10" s="6" t="s">
        <v>36</v>
      </c>
      <c r="L10" s="6" t="s">
        <v>37</v>
      </c>
      <c r="M10" s="6" t="s">
        <v>38</v>
      </c>
      <c r="N10" s="6" t="s">
        <v>39</v>
      </c>
      <c r="O10" s="5" t="s">
        <v>40</v>
      </c>
      <c r="P10" s="6" t="s">
        <v>41</v>
      </c>
      <c r="Q10" s="5" t="s">
        <v>42</v>
      </c>
    </row>
    <row r="11" spans="1:26">
      <c r="A11" s="8" t="s">
        <v>43</v>
      </c>
      <c r="B11" s="12">
        <f>SUM(B12+B14+B16)</f>
        <v>505</v>
      </c>
      <c r="C11" s="13">
        <f t="shared" ref="C11:Q11" si="0">SUM(C12+C14+C16)</f>
        <v>121</v>
      </c>
      <c r="D11" s="12">
        <f t="shared" si="0"/>
        <v>384</v>
      </c>
      <c r="E11" s="13">
        <f t="shared" si="0"/>
        <v>34</v>
      </c>
      <c r="F11" s="13">
        <f t="shared" si="0"/>
        <v>35</v>
      </c>
      <c r="G11" s="13">
        <f t="shared" si="0"/>
        <v>51</v>
      </c>
      <c r="H11" s="13">
        <f t="shared" si="0"/>
        <v>128</v>
      </c>
      <c r="I11" s="13">
        <f t="shared" si="0"/>
        <v>177</v>
      </c>
      <c r="J11" s="12">
        <f t="shared" si="0"/>
        <v>68</v>
      </c>
      <c r="K11" s="13">
        <f t="shared" si="0"/>
        <v>87</v>
      </c>
      <c r="L11" s="13">
        <f t="shared" si="0"/>
        <v>68</v>
      </c>
      <c r="M11" s="13">
        <f t="shared" si="0"/>
        <v>21</v>
      </c>
      <c r="N11" s="13">
        <f t="shared" si="0"/>
        <v>323</v>
      </c>
      <c r="O11" s="12">
        <f t="shared" si="0"/>
        <v>6</v>
      </c>
      <c r="P11" s="13">
        <f t="shared" si="0"/>
        <v>327</v>
      </c>
      <c r="Q11" s="12">
        <f t="shared" si="0"/>
        <v>172</v>
      </c>
    </row>
    <row r="12" spans="1:26">
      <c r="A12" s="4" t="s">
        <v>61</v>
      </c>
      <c r="B12" s="25">
        <v>243</v>
      </c>
      <c r="C12" s="26">
        <v>54</v>
      </c>
      <c r="D12" s="25">
        <v>189</v>
      </c>
      <c r="E12" s="26">
        <v>16</v>
      </c>
      <c r="F12" s="26">
        <v>16</v>
      </c>
      <c r="G12" s="26">
        <v>23</v>
      </c>
      <c r="H12" s="26">
        <v>59</v>
      </c>
      <c r="I12" s="26">
        <v>89</v>
      </c>
      <c r="J12" s="25">
        <v>35</v>
      </c>
      <c r="K12" s="26">
        <v>47</v>
      </c>
      <c r="L12" s="26">
        <v>34</v>
      </c>
      <c r="M12" s="26">
        <v>14</v>
      </c>
      <c r="N12" s="26">
        <v>145</v>
      </c>
      <c r="O12" s="25">
        <v>3</v>
      </c>
      <c r="P12" s="26">
        <v>115</v>
      </c>
      <c r="Q12" s="25">
        <v>125</v>
      </c>
    </row>
    <row r="13" spans="1:26">
      <c r="A13" s="4" t="s">
        <v>26</v>
      </c>
      <c r="B13" s="27">
        <f t="shared" ref="B13:Q13" si="1">B12/B$11</f>
        <v>0.48118811881188117</v>
      </c>
      <c r="C13" s="28">
        <f t="shared" si="1"/>
        <v>0.4462809917355372</v>
      </c>
      <c r="D13" s="27">
        <f t="shared" si="1"/>
        <v>0.4921875</v>
      </c>
      <c r="E13" s="28">
        <f t="shared" si="1"/>
        <v>0.47058823529411764</v>
      </c>
      <c r="F13" s="28">
        <f t="shared" si="1"/>
        <v>0.45714285714285713</v>
      </c>
      <c r="G13" s="28">
        <f t="shared" si="1"/>
        <v>0.45098039215686275</v>
      </c>
      <c r="H13" s="28">
        <f t="shared" si="1"/>
        <v>0.4609375</v>
      </c>
      <c r="I13" s="28">
        <f t="shared" si="1"/>
        <v>0.50282485875706218</v>
      </c>
      <c r="J13" s="27">
        <f t="shared" si="1"/>
        <v>0.51470588235294112</v>
      </c>
      <c r="K13" s="28">
        <f t="shared" si="1"/>
        <v>0.54022988505747127</v>
      </c>
      <c r="L13" s="28">
        <f t="shared" si="1"/>
        <v>0.5</v>
      </c>
      <c r="M13" s="28">
        <f t="shared" si="1"/>
        <v>0.66666666666666663</v>
      </c>
      <c r="N13" s="28">
        <f t="shared" si="1"/>
        <v>0.44891640866873067</v>
      </c>
      <c r="O13" s="27">
        <f t="shared" si="1"/>
        <v>0.5</v>
      </c>
      <c r="P13" s="28">
        <f t="shared" si="1"/>
        <v>0.35168195718654433</v>
      </c>
      <c r="Q13" s="27">
        <f t="shared" si="1"/>
        <v>0.72674418604651159</v>
      </c>
    </row>
    <row r="14" spans="1:26">
      <c r="A14" s="4" t="s">
        <v>62</v>
      </c>
      <c r="B14" s="25">
        <v>225</v>
      </c>
      <c r="C14" s="26">
        <v>57</v>
      </c>
      <c r="D14" s="25">
        <v>168</v>
      </c>
      <c r="E14" s="26">
        <v>15</v>
      </c>
      <c r="F14" s="26">
        <v>15</v>
      </c>
      <c r="G14" s="26">
        <v>25</v>
      </c>
      <c r="H14" s="26">
        <v>62</v>
      </c>
      <c r="I14" s="26">
        <v>72</v>
      </c>
      <c r="J14" s="25">
        <v>30</v>
      </c>
      <c r="K14" s="26">
        <v>34</v>
      </c>
      <c r="L14" s="26">
        <v>30</v>
      </c>
      <c r="M14" s="26">
        <v>5</v>
      </c>
      <c r="N14" s="26">
        <v>153</v>
      </c>
      <c r="O14" s="25">
        <v>3</v>
      </c>
      <c r="P14" s="26">
        <v>192</v>
      </c>
      <c r="Q14" s="25">
        <v>31</v>
      </c>
    </row>
    <row r="15" spans="1:26">
      <c r="A15" s="4" t="s">
        <v>26</v>
      </c>
      <c r="B15" s="27">
        <f t="shared" ref="B15:Q15" si="2">B14/B$11</f>
        <v>0.44554455445544555</v>
      </c>
      <c r="C15" s="28">
        <f t="shared" si="2"/>
        <v>0.47107438016528924</v>
      </c>
      <c r="D15" s="27">
        <f t="shared" si="2"/>
        <v>0.4375</v>
      </c>
      <c r="E15" s="28">
        <f t="shared" si="2"/>
        <v>0.44117647058823528</v>
      </c>
      <c r="F15" s="28">
        <f t="shared" si="2"/>
        <v>0.42857142857142855</v>
      </c>
      <c r="G15" s="28">
        <f t="shared" si="2"/>
        <v>0.49019607843137253</v>
      </c>
      <c r="H15" s="28">
        <f t="shared" si="2"/>
        <v>0.484375</v>
      </c>
      <c r="I15" s="28">
        <f t="shared" si="2"/>
        <v>0.40677966101694918</v>
      </c>
      <c r="J15" s="27">
        <f t="shared" si="2"/>
        <v>0.44117647058823528</v>
      </c>
      <c r="K15" s="28">
        <f t="shared" si="2"/>
        <v>0.39080459770114945</v>
      </c>
      <c r="L15" s="28">
        <f t="shared" si="2"/>
        <v>0.44117647058823528</v>
      </c>
      <c r="M15" s="28">
        <f t="shared" si="2"/>
        <v>0.23809523809523808</v>
      </c>
      <c r="N15" s="28">
        <f t="shared" si="2"/>
        <v>0.47368421052631576</v>
      </c>
      <c r="O15" s="27">
        <f t="shared" si="2"/>
        <v>0.5</v>
      </c>
      <c r="P15" s="28">
        <f t="shared" si="2"/>
        <v>0.58715596330275233</v>
      </c>
      <c r="Q15" s="27">
        <f t="shared" si="2"/>
        <v>0.18023255813953487</v>
      </c>
    </row>
    <row r="16" spans="1:26">
      <c r="A16" s="4" t="s">
        <v>59</v>
      </c>
      <c r="B16" s="25">
        <v>37</v>
      </c>
      <c r="C16" s="26">
        <v>10</v>
      </c>
      <c r="D16" s="25">
        <v>27</v>
      </c>
      <c r="E16" s="26">
        <v>3</v>
      </c>
      <c r="F16" s="26">
        <v>4</v>
      </c>
      <c r="G16" s="26">
        <v>3</v>
      </c>
      <c r="H16" s="26">
        <v>7</v>
      </c>
      <c r="I16" s="26">
        <v>16</v>
      </c>
      <c r="J16" s="25">
        <v>3</v>
      </c>
      <c r="K16" s="26">
        <v>6</v>
      </c>
      <c r="L16" s="26">
        <v>4</v>
      </c>
      <c r="M16" s="26">
        <v>2</v>
      </c>
      <c r="N16" s="26">
        <v>25</v>
      </c>
      <c r="O16" s="25">
        <v>0</v>
      </c>
      <c r="P16" s="26">
        <v>20</v>
      </c>
      <c r="Q16" s="25">
        <v>16</v>
      </c>
    </row>
    <row r="17" spans="1:17">
      <c r="A17" s="8" t="s">
        <v>26</v>
      </c>
      <c r="B17" s="21">
        <f t="shared" ref="B17:Q17" si="3">B16/B$11</f>
        <v>7.3267326732673263E-2</v>
      </c>
      <c r="C17" s="22">
        <f t="shared" si="3"/>
        <v>8.2644628099173556E-2</v>
      </c>
      <c r="D17" s="21">
        <f t="shared" si="3"/>
        <v>7.03125E-2</v>
      </c>
      <c r="E17" s="22">
        <f t="shared" si="3"/>
        <v>8.8235294117647065E-2</v>
      </c>
      <c r="F17" s="22">
        <f t="shared" si="3"/>
        <v>0.11428571428571428</v>
      </c>
      <c r="G17" s="22">
        <f t="shared" si="3"/>
        <v>5.8823529411764705E-2</v>
      </c>
      <c r="H17" s="22">
        <f t="shared" si="3"/>
        <v>5.46875E-2</v>
      </c>
      <c r="I17" s="22">
        <f t="shared" si="3"/>
        <v>9.03954802259887E-2</v>
      </c>
      <c r="J17" s="21">
        <f t="shared" si="3"/>
        <v>4.4117647058823532E-2</v>
      </c>
      <c r="K17" s="22">
        <f t="shared" si="3"/>
        <v>6.8965517241379309E-2</v>
      </c>
      <c r="L17" s="22">
        <f t="shared" si="3"/>
        <v>5.8823529411764705E-2</v>
      </c>
      <c r="M17" s="22">
        <f t="shared" si="3"/>
        <v>9.5238095238095233E-2</v>
      </c>
      <c r="N17" s="22">
        <f t="shared" si="3"/>
        <v>7.7399380804953566E-2</v>
      </c>
      <c r="O17" s="21">
        <f t="shared" si="3"/>
        <v>0</v>
      </c>
      <c r="P17" s="22">
        <f t="shared" si="3"/>
        <v>6.1162079510703363E-2</v>
      </c>
      <c r="Q17" s="21">
        <f t="shared" si="3"/>
        <v>9.3023255813953487E-2</v>
      </c>
    </row>
    <row r="18" spans="1:17">
      <c r="A18" s="4" t="s">
        <v>48</v>
      </c>
      <c r="B18" s="25">
        <f>SUM(B12+B14+B16)</f>
        <v>505</v>
      </c>
      <c r="C18" s="26">
        <f t="shared" ref="C18:Q18" si="4">SUM(C12+C14+C16)</f>
        <v>121</v>
      </c>
      <c r="D18" s="25">
        <f t="shared" si="4"/>
        <v>384</v>
      </c>
      <c r="E18" s="26">
        <f t="shared" si="4"/>
        <v>34</v>
      </c>
      <c r="F18" s="26">
        <f t="shared" si="4"/>
        <v>35</v>
      </c>
      <c r="G18" s="26">
        <f t="shared" si="4"/>
        <v>51</v>
      </c>
      <c r="H18" s="26">
        <f t="shared" si="4"/>
        <v>128</v>
      </c>
      <c r="I18" s="26">
        <f t="shared" si="4"/>
        <v>177</v>
      </c>
      <c r="J18" s="25">
        <f t="shared" si="4"/>
        <v>68</v>
      </c>
      <c r="K18" s="26">
        <f t="shared" si="4"/>
        <v>87</v>
      </c>
      <c r="L18" s="26">
        <f t="shared" si="4"/>
        <v>68</v>
      </c>
      <c r="M18" s="26">
        <f t="shared" si="4"/>
        <v>21</v>
      </c>
      <c r="N18" s="26">
        <f t="shared" si="4"/>
        <v>323</v>
      </c>
      <c r="O18" s="25">
        <f t="shared" si="4"/>
        <v>6</v>
      </c>
      <c r="P18" s="26">
        <f t="shared" si="4"/>
        <v>327</v>
      </c>
      <c r="Q18" s="25">
        <f t="shared" si="4"/>
        <v>172</v>
      </c>
    </row>
    <row r="19" spans="1:17">
      <c r="A19" s="8" t="s">
        <v>26</v>
      </c>
      <c r="B19" s="29">
        <f t="shared" ref="B19:Q19" si="5">B18/B$11</f>
        <v>1</v>
      </c>
      <c r="C19" s="30">
        <f t="shared" si="5"/>
        <v>1</v>
      </c>
      <c r="D19" s="29">
        <f t="shared" si="5"/>
        <v>1</v>
      </c>
      <c r="E19" s="30">
        <f t="shared" si="5"/>
        <v>1</v>
      </c>
      <c r="F19" s="30">
        <f t="shared" si="5"/>
        <v>1</v>
      </c>
      <c r="G19" s="30">
        <f t="shared" si="5"/>
        <v>1</v>
      </c>
      <c r="H19" s="30">
        <f t="shared" si="5"/>
        <v>1</v>
      </c>
      <c r="I19" s="30">
        <f t="shared" si="5"/>
        <v>1</v>
      </c>
      <c r="J19" s="29">
        <f t="shared" si="5"/>
        <v>1</v>
      </c>
      <c r="K19" s="30">
        <f t="shared" si="5"/>
        <v>1</v>
      </c>
      <c r="L19" s="30">
        <f t="shared" si="5"/>
        <v>1</v>
      </c>
      <c r="M19" s="30">
        <f t="shared" si="5"/>
        <v>1</v>
      </c>
      <c r="N19" s="30">
        <f t="shared" si="5"/>
        <v>1</v>
      </c>
      <c r="O19" s="29">
        <f t="shared" si="5"/>
        <v>1</v>
      </c>
      <c r="P19" s="30">
        <f t="shared" si="5"/>
        <v>1</v>
      </c>
      <c r="Q19" s="29">
        <f t="shared" si="5"/>
        <v>1</v>
      </c>
    </row>
  </sheetData>
  <mergeCells count="6">
    <mergeCell ref="A6:Z6"/>
    <mergeCell ref="A7:Z7"/>
    <mergeCell ref="C9:D9"/>
    <mergeCell ref="E9:J9"/>
    <mergeCell ref="K9:O9"/>
    <mergeCell ref="P9:Q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9"/>
  <sheetViews>
    <sheetView workbookViewId="0"/>
  </sheetViews>
  <sheetFormatPr defaultRowHeight="15"/>
  <cols>
    <col min="1" max="1" width="30.7109375" customWidth="1"/>
  </cols>
  <sheetData>
    <row r="1" spans="1:26" ht="23.25">
      <c r="A1" s="2" t="s">
        <v>22</v>
      </c>
    </row>
    <row r="2" spans="1:26" ht="18.75">
      <c r="A2" s="3" t="s">
        <v>23</v>
      </c>
    </row>
    <row r="3" spans="1:26">
      <c r="A3" s="53" t="s">
        <v>127</v>
      </c>
    </row>
    <row r="5" spans="1:26">
      <c r="A5" s="7" t="s">
        <v>14</v>
      </c>
    </row>
    <row r="6" spans="1:26">
      <c r="A6" s="58" t="s">
        <v>124</v>
      </c>
      <c r="B6" s="55"/>
      <c r="C6" s="55"/>
      <c r="D6" s="55"/>
      <c r="E6" s="55"/>
      <c r="F6" s="55"/>
      <c r="G6" s="55"/>
      <c r="H6" s="55"/>
      <c r="I6" s="55"/>
      <c r="J6" s="55"/>
      <c r="K6" s="55"/>
      <c r="L6" s="55"/>
      <c r="M6" s="55"/>
      <c r="N6" s="55"/>
      <c r="O6" s="55"/>
      <c r="P6" s="55"/>
      <c r="Q6" s="55"/>
      <c r="R6" s="55"/>
      <c r="S6" s="55"/>
      <c r="T6" s="55"/>
      <c r="U6" s="55"/>
      <c r="V6" s="55"/>
      <c r="W6" s="55"/>
      <c r="X6" s="55"/>
      <c r="Y6" s="55"/>
      <c r="Z6" s="55"/>
    </row>
    <row r="7" spans="1:26">
      <c r="A7" s="54" t="s">
        <v>25</v>
      </c>
      <c r="B7" s="55"/>
      <c r="C7" s="55"/>
      <c r="D7" s="55"/>
      <c r="E7" s="55"/>
      <c r="F7" s="55"/>
      <c r="G7" s="55"/>
      <c r="H7" s="55"/>
      <c r="I7" s="55"/>
      <c r="J7" s="55"/>
      <c r="K7" s="55"/>
      <c r="L7" s="55"/>
      <c r="M7" s="55"/>
      <c r="N7" s="55"/>
      <c r="O7" s="55"/>
      <c r="P7" s="55"/>
      <c r="Q7" s="55"/>
      <c r="R7" s="55"/>
      <c r="S7" s="55"/>
      <c r="T7" s="55"/>
      <c r="U7" s="55"/>
      <c r="V7" s="55"/>
      <c r="W7" s="55"/>
      <c r="X7" s="55"/>
      <c r="Y7" s="55"/>
      <c r="Z7" s="55"/>
    </row>
    <row r="9" spans="1:26" ht="30" customHeight="1">
      <c r="A9" s="6"/>
      <c r="B9" s="5"/>
      <c r="C9" s="56" t="s">
        <v>49</v>
      </c>
      <c r="D9" s="57"/>
      <c r="E9" s="56" t="s">
        <v>50</v>
      </c>
      <c r="F9" s="56"/>
      <c r="G9" s="56"/>
      <c r="H9" s="56"/>
      <c r="I9" s="56"/>
      <c r="J9" s="57"/>
      <c r="K9" s="56" t="s">
        <v>51</v>
      </c>
      <c r="L9" s="56"/>
      <c r="M9" s="56"/>
      <c r="N9" s="56"/>
      <c r="O9" s="57"/>
      <c r="P9" s="56" t="s">
        <v>52</v>
      </c>
      <c r="Q9" s="57"/>
    </row>
    <row r="10" spans="1:26">
      <c r="A10" s="5" t="s">
        <v>26</v>
      </c>
      <c r="B10" s="9" t="s">
        <v>27</v>
      </c>
      <c r="C10" s="6" t="s">
        <v>28</v>
      </c>
      <c r="D10" s="5" t="s">
        <v>29</v>
      </c>
      <c r="E10" s="6" t="s">
        <v>30</v>
      </c>
      <c r="F10" s="6" t="s">
        <v>31</v>
      </c>
      <c r="G10" s="6" t="s">
        <v>32</v>
      </c>
      <c r="H10" s="6" t="s">
        <v>33</v>
      </c>
      <c r="I10" s="6" t="s">
        <v>34</v>
      </c>
      <c r="J10" s="5" t="s">
        <v>35</v>
      </c>
      <c r="K10" s="6" t="s">
        <v>36</v>
      </c>
      <c r="L10" s="6" t="s">
        <v>37</v>
      </c>
      <c r="M10" s="6" t="s">
        <v>38</v>
      </c>
      <c r="N10" s="6" t="s">
        <v>39</v>
      </c>
      <c r="O10" s="5" t="s">
        <v>40</v>
      </c>
      <c r="P10" s="6" t="s">
        <v>41</v>
      </c>
      <c r="Q10" s="5" t="s">
        <v>42</v>
      </c>
    </row>
    <row r="11" spans="1:26">
      <c r="A11" s="8" t="s">
        <v>43</v>
      </c>
      <c r="B11" s="12">
        <f>SUM(B12+B14+B16)</f>
        <v>505</v>
      </c>
      <c r="C11" s="13">
        <f t="shared" ref="C11:Q11" si="0">SUM(C12+C14+C16)</f>
        <v>121</v>
      </c>
      <c r="D11" s="12">
        <f t="shared" si="0"/>
        <v>384</v>
      </c>
      <c r="E11" s="13">
        <f t="shared" si="0"/>
        <v>34</v>
      </c>
      <c r="F11" s="13">
        <f t="shared" si="0"/>
        <v>35</v>
      </c>
      <c r="G11" s="13">
        <f t="shared" si="0"/>
        <v>51</v>
      </c>
      <c r="H11" s="13">
        <f t="shared" si="0"/>
        <v>128</v>
      </c>
      <c r="I11" s="13">
        <f t="shared" si="0"/>
        <v>177</v>
      </c>
      <c r="J11" s="12">
        <f t="shared" si="0"/>
        <v>68</v>
      </c>
      <c r="K11" s="13">
        <f t="shared" si="0"/>
        <v>87</v>
      </c>
      <c r="L11" s="13">
        <f t="shared" si="0"/>
        <v>68</v>
      </c>
      <c r="M11" s="13">
        <f t="shared" si="0"/>
        <v>21</v>
      </c>
      <c r="N11" s="13">
        <f t="shared" si="0"/>
        <v>323</v>
      </c>
      <c r="O11" s="12">
        <f t="shared" si="0"/>
        <v>6</v>
      </c>
      <c r="P11" s="13">
        <f t="shared" si="0"/>
        <v>327</v>
      </c>
      <c r="Q11" s="12">
        <f t="shared" si="0"/>
        <v>172</v>
      </c>
    </row>
    <row r="12" spans="1:26">
      <c r="A12" s="4" t="s">
        <v>63</v>
      </c>
      <c r="B12" s="25">
        <v>298</v>
      </c>
      <c r="C12" s="26">
        <v>64</v>
      </c>
      <c r="D12" s="25">
        <v>234</v>
      </c>
      <c r="E12" s="26">
        <v>18</v>
      </c>
      <c r="F12" s="26">
        <v>20</v>
      </c>
      <c r="G12" s="26">
        <v>26</v>
      </c>
      <c r="H12" s="26">
        <v>72</v>
      </c>
      <c r="I12" s="26">
        <v>112</v>
      </c>
      <c r="J12" s="25">
        <v>45</v>
      </c>
      <c r="K12" s="26">
        <v>57</v>
      </c>
      <c r="L12" s="26">
        <v>37</v>
      </c>
      <c r="M12" s="26">
        <v>17</v>
      </c>
      <c r="N12" s="26">
        <v>182</v>
      </c>
      <c r="O12" s="25">
        <v>5</v>
      </c>
      <c r="P12" s="26">
        <v>141</v>
      </c>
      <c r="Q12" s="25">
        <v>154</v>
      </c>
    </row>
    <row r="13" spans="1:26">
      <c r="A13" s="4" t="s">
        <v>26</v>
      </c>
      <c r="B13" s="27">
        <f t="shared" ref="B13:Q13" si="1">B12/B$11</f>
        <v>0.59009900990099007</v>
      </c>
      <c r="C13" s="28">
        <f t="shared" si="1"/>
        <v>0.52892561983471076</v>
      </c>
      <c r="D13" s="27">
        <f t="shared" si="1"/>
        <v>0.609375</v>
      </c>
      <c r="E13" s="28">
        <f t="shared" si="1"/>
        <v>0.52941176470588236</v>
      </c>
      <c r="F13" s="28">
        <f t="shared" si="1"/>
        <v>0.5714285714285714</v>
      </c>
      <c r="G13" s="28">
        <f t="shared" si="1"/>
        <v>0.50980392156862742</v>
      </c>
      <c r="H13" s="28">
        <f t="shared" si="1"/>
        <v>0.5625</v>
      </c>
      <c r="I13" s="28">
        <f t="shared" si="1"/>
        <v>0.63276836158192096</v>
      </c>
      <c r="J13" s="27">
        <f t="shared" si="1"/>
        <v>0.66176470588235292</v>
      </c>
      <c r="K13" s="28">
        <f t="shared" si="1"/>
        <v>0.65517241379310343</v>
      </c>
      <c r="L13" s="28">
        <f t="shared" si="1"/>
        <v>0.54411764705882348</v>
      </c>
      <c r="M13" s="28">
        <f t="shared" si="1"/>
        <v>0.80952380952380953</v>
      </c>
      <c r="N13" s="28">
        <f t="shared" si="1"/>
        <v>0.56346749226006188</v>
      </c>
      <c r="O13" s="27">
        <f t="shared" si="1"/>
        <v>0.83333333333333337</v>
      </c>
      <c r="P13" s="28">
        <f t="shared" si="1"/>
        <v>0.43119266055045874</v>
      </c>
      <c r="Q13" s="27">
        <f t="shared" si="1"/>
        <v>0.89534883720930236</v>
      </c>
    </row>
    <row r="14" spans="1:26">
      <c r="A14" s="4" t="s">
        <v>64</v>
      </c>
      <c r="B14" s="25">
        <v>165</v>
      </c>
      <c r="C14" s="26">
        <v>42</v>
      </c>
      <c r="D14" s="25">
        <v>123</v>
      </c>
      <c r="E14" s="26">
        <v>11</v>
      </c>
      <c r="F14" s="26">
        <v>11</v>
      </c>
      <c r="G14" s="26">
        <v>22</v>
      </c>
      <c r="H14" s="26">
        <v>46</v>
      </c>
      <c r="I14" s="26">
        <v>50</v>
      </c>
      <c r="J14" s="25">
        <v>20</v>
      </c>
      <c r="K14" s="26">
        <v>22</v>
      </c>
      <c r="L14" s="26">
        <v>24</v>
      </c>
      <c r="M14" s="26">
        <v>3</v>
      </c>
      <c r="N14" s="26">
        <v>115</v>
      </c>
      <c r="O14" s="25">
        <v>1</v>
      </c>
      <c r="P14" s="26">
        <v>154</v>
      </c>
      <c r="Q14" s="25">
        <v>9</v>
      </c>
    </row>
    <row r="15" spans="1:26">
      <c r="A15" s="4" t="s">
        <v>26</v>
      </c>
      <c r="B15" s="27">
        <f t="shared" ref="B15:Q15" si="2">B14/B$11</f>
        <v>0.32673267326732675</v>
      </c>
      <c r="C15" s="28">
        <f t="shared" si="2"/>
        <v>0.34710743801652894</v>
      </c>
      <c r="D15" s="27">
        <f t="shared" si="2"/>
        <v>0.3203125</v>
      </c>
      <c r="E15" s="28">
        <f t="shared" si="2"/>
        <v>0.3235294117647059</v>
      </c>
      <c r="F15" s="28">
        <f t="shared" si="2"/>
        <v>0.31428571428571428</v>
      </c>
      <c r="G15" s="28">
        <f t="shared" si="2"/>
        <v>0.43137254901960786</v>
      </c>
      <c r="H15" s="28">
        <f t="shared" si="2"/>
        <v>0.359375</v>
      </c>
      <c r="I15" s="28">
        <f t="shared" si="2"/>
        <v>0.2824858757062147</v>
      </c>
      <c r="J15" s="27">
        <f t="shared" si="2"/>
        <v>0.29411764705882354</v>
      </c>
      <c r="K15" s="28">
        <f t="shared" si="2"/>
        <v>0.25287356321839083</v>
      </c>
      <c r="L15" s="28">
        <f t="shared" si="2"/>
        <v>0.35294117647058826</v>
      </c>
      <c r="M15" s="28">
        <f t="shared" si="2"/>
        <v>0.14285714285714285</v>
      </c>
      <c r="N15" s="28">
        <f t="shared" si="2"/>
        <v>0.35603715170278638</v>
      </c>
      <c r="O15" s="27">
        <f t="shared" si="2"/>
        <v>0.16666666666666666</v>
      </c>
      <c r="P15" s="28">
        <f t="shared" si="2"/>
        <v>0.47094801223241589</v>
      </c>
      <c r="Q15" s="27">
        <f t="shared" si="2"/>
        <v>5.232558139534884E-2</v>
      </c>
    </row>
    <row r="16" spans="1:26">
      <c r="A16" s="4" t="s">
        <v>59</v>
      </c>
      <c r="B16" s="25">
        <v>42</v>
      </c>
      <c r="C16" s="26">
        <v>15</v>
      </c>
      <c r="D16" s="25">
        <v>27</v>
      </c>
      <c r="E16" s="26">
        <v>5</v>
      </c>
      <c r="F16" s="26">
        <v>4</v>
      </c>
      <c r="G16" s="26">
        <v>3</v>
      </c>
      <c r="H16" s="26">
        <v>10</v>
      </c>
      <c r="I16" s="26">
        <v>15</v>
      </c>
      <c r="J16" s="25">
        <v>3</v>
      </c>
      <c r="K16" s="26">
        <v>8</v>
      </c>
      <c r="L16" s="26">
        <v>7</v>
      </c>
      <c r="M16" s="26">
        <v>1</v>
      </c>
      <c r="N16" s="26">
        <v>26</v>
      </c>
      <c r="O16" s="25">
        <v>0</v>
      </c>
      <c r="P16" s="26">
        <v>32</v>
      </c>
      <c r="Q16" s="25">
        <v>9</v>
      </c>
    </row>
    <row r="17" spans="1:17">
      <c r="A17" s="8" t="s">
        <v>26</v>
      </c>
      <c r="B17" s="21">
        <f t="shared" ref="B17:Q17" si="3">B16/B$11</f>
        <v>8.3168316831683173E-2</v>
      </c>
      <c r="C17" s="22">
        <f t="shared" si="3"/>
        <v>0.12396694214876033</v>
      </c>
      <c r="D17" s="21">
        <f t="shared" si="3"/>
        <v>7.03125E-2</v>
      </c>
      <c r="E17" s="22">
        <f t="shared" si="3"/>
        <v>0.14705882352941177</v>
      </c>
      <c r="F17" s="22">
        <f t="shared" si="3"/>
        <v>0.11428571428571428</v>
      </c>
      <c r="G17" s="22">
        <f t="shared" si="3"/>
        <v>5.8823529411764705E-2</v>
      </c>
      <c r="H17" s="22">
        <f t="shared" si="3"/>
        <v>7.8125E-2</v>
      </c>
      <c r="I17" s="22">
        <f t="shared" si="3"/>
        <v>8.4745762711864403E-2</v>
      </c>
      <c r="J17" s="21">
        <f t="shared" si="3"/>
        <v>4.4117647058823532E-2</v>
      </c>
      <c r="K17" s="22">
        <f t="shared" si="3"/>
        <v>9.1954022988505746E-2</v>
      </c>
      <c r="L17" s="22">
        <f t="shared" si="3"/>
        <v>0.10294117647058823</v>
      </c>
      <c r="M17" s="22">
        <f t="shared" si="3"/>
        <v>4.7619047619047616E-2</v>
      </c>
      <c r="N17" s="22">
        <f t="shared" si="3"/>
        <v>8.0495356037151702E-2</v>
      </c>
      <c r="O17" s="21">
        <f t="shared" si="3"/>
        <v>0</v>
      </c>
      <c r="P17" s="22">
        <f t="shared" si="3"/>
        <v>9.7859327217125383E-2</v>
      </c>
      <c r="Q17" s="21">
        <f t="shared" si="3"/>
        <v>5.232558139534884E-2</v>
      </c>
    </row>
    <row r="18" spans="1:17">
      <c r="A18" s="4" t="s">
        <v>48</v>
      </c>
      <c r="B18" s="25">
        <f>SUM(B12+B14+B16)</f>
        <v>505</v>
      </c>
      <c r="C18" s="26">
        <f t="shared" ref="C18:Q18" si="4">SUM(C12+C14+C16)</f>
        <v>121</v>
      </c>
      <c r="D18" s="25">
        <f t="shared" si="4"/>
        <v>384</v>
      </c>
      <c r="E18" s="26">
        <f t="shared" si="4"/>
        <v>34</v>
      </c>
      <c r="F18" s="26">
        <f t="shared" si="4"/>
        <v>35</v>
      </c>
      <c r="G18" s="26">
        <f t="shared" si="4"/>
        <v>51</v>
      </c>
      <c r="H18" s="26">
        <f t="shared" si="4"/>
        <v>128</v>
      </c>
      <c r="I18" s="26">
        <f t="shared" si="4"/>
        <v>177</v>
      </c>
      <c r="J18" s="25">
        <f t="shared" si="4"/>
        <v>68</v>
      </c>
      <c r="K18" s="26">
        <f t="shared" si="4"/>
        <v>87</v>
      </c>
      <c r="L18" s="26">
        <f t="shared" si="4"/>
        <v>68</v>
      </c>
      <c r="M18" s="26">
        <f t="shared" si="4"/>
        <v>21</v>
      </c>
      <c r="N18" s="26">
        <f t="shared" si="4"/>
        <v>323</v>
      </c>
      <c r="O18" s="25">
        <f t="shared" si="4"/>
        <v>6</v>
      </c>
      <c r="P18" s="26">
        <f t="shared" si="4"/>
        <v>327</v>
      </c>
      <c r="Q18" s="25">
        <f t="shared" si="4"/>
        <v>172</v>
      </c>
    </row>
    <row r="19" spans="1:17">
      <c r="A19" s="8" t="s">
        <v>26</v>
      </c>
      <c r="B19" s="29">
        <f t="shared" ref="B19:Q19" si="5">B18/B$11</f>
        <v>1</v>
      </c>
      <c r="C19" s="30">
        <f t="shared" si="5"/>
        <v>1</v>
      </c>
      <c r="D19" s="29">
        <f t="shared" si="5"/>
        <v>1</v>
      </c>
      <c r="E19" s="30">
        <f t="shared" si="5"/>
        <v>1</v>
      </c>
      <c r="F19" s="30">
        <f t="shared" si="5"/>
        <v>1</v>
      </c>
      <c r="G19" s="30">
        <f t="shared" si="5"/>
        <v>1</v>
      </c>
      <c r="H19" s="30">
        <f t="shared" si="5"/>
        <v>1</v>
      </c>
      <c r="I19" s="30">
        <f t="shared" si="5"/>
        <v>1</v>
      </c>
      <c r="J19" s="29">
        <f t="shared" si="5"/>
        <v>1</v>
      </c>
      <c r="K19" s="30">
        <f t="shared" si="5"/>
        <v>1</v>
      </c>
      <c r="L19" s="30">
        <f t="shared" si="5"/>
        <v>1</v>
      </c>
      <c r="M19" s="30">
        <f t="shared" si="5"/>
        <v>1</v>
      </c>
      <c r="N19" s="30">
        <f t="shared" si="5"/>
        <v>1</v>
      </c>
      <c r="O19" s="29">
        <f t="shared" si="5"/>
        <v>1</v>
      </c>
      <c r="P19" s="30">
        <f t="shared" si="5"/>
        <v>1</v>
      </c>
      <c r="Q19" s="29">
        <f t="shared" si="5"/>
        <v>1</v>
      </c>
    </row>
  </sheetData>
  <mergeCells count="6">
    <mergeCell ref="A6:Z6"/>
    <mergeCell ref="A7:Z7"/>
    <mergeCell ref="C9:D9"/>
    <mergeCell ref="E9:J9"/>
    <mergeCell ref="K9:O9"/>
    <mergeCell ref="P9:Q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35"/>
  <sheetViews>
    <sheetView workbookViewId="0"/>
  </sheetViews>
  <sheetFormatPr defaultRowHeight="15"/>
  <cols>
    <col min="1" max="1" width="30.7109375" customWidth="1"/>
  </cols>
  <sheetData>
    <row r="1" spans="1:26" ht="23.25">
      <c r="A1" s="2" t="s">
        <v>22</v>
      </c>
    </row>
    <row r="2" spans="1:26" ht="18.75">
      <c r="A2" s="3" t="s">
        <v>23</v>
      </c>
    </row>
    <row r="3" spans="1:26">
      <c r="A3" s="53" t="s">
        <v>127</v>
      </c>
    </row>
    <row r="5" spans="1:26">
      <c r="A5" s="7" t="s">
        <v>16</v>
      </c>
    </row>
    <row r="6" spans="1:26">
      <c r="A6" s="54" t="s">
        <v>65</v>
      </c>
      <c r="B6" s="55"/>
      <c r="C6" s="55"/>
      <c r="D6" s="55"/>
      <c r="E6" s="55"/>
      <c r="F6" s="55"/>
      <c r="G6" s="55"/>
      <c r="H6" s="55"/>
      <c r="I6" s="55"/>
      <c r="J6" s="55"/>
      <c r="K6" s="55"/>
      <c r="L6" s="55"/>
      <c r="M6" s="55"/>
      <c r="N6" s="55"/>
      <c r="O6" s="55"/>
      <c r="P6" s="55"/>
      <c r="Q6" s="55"/>
      <c r="R6" s="55"/>
      <c r="S6" s="55"/>
      <c r="T6" s="55"/>
      <c r="U6" s="55"/>
      <c r="V6" s="55"/>
      <c r="W6" s="55"/>
      <c r="X6" s="55"/>
      <c r="Y6" s="55"/>
      <c r="Z6" s="55"/>
    </row>
    <row r="7" spans="1:26">
      <c r="A7" s="54" t="s">
        <v>25</v>
      </c>
      <c r="B7" s="55"/>
      <c r="C7" s="55"/>
      <c r="D7" s="55"/>
      <c r="E7" s="55"/>
      <c r="F7" s="55"/>
      <c r="G7" s="55"/>
      <c r="H7" s="55"/>
      <c r="I7" s="55"/>
      <c r="J7" s="55"/>
      <c r="K7" s="55"/>
      <c r="L7" s="55"/>
      <c r="M7" s="55"/>
      <c r="N7" s="55"/>
      <c r="O7" s="55"/>
      <c r="P7" s="55"/>
      <c r="Q7" s="55"/>
      <c r="R7" s="55"/>
      <c r="S7" s="55"/>
      <c r="T7" s="55"/>
      <c r="U7" s="55"/>
      <c r="V7" s="55"/>
      <c r="W7" s="55"/>
      <c r="X7" s="55"/>
      <c r="Y7" s="55"/>
      <c r="Z7" s="55"/>
    </row>
    <row r="9" spans="1:26" ht="30" customHeight="1">
      <c r="A9" s="6"/>
      <c r="B9" s="5"/>
      <c r="C9" s="56" t="s">
        <v>49</v>
      </c>
      <c r="D9" s="57"/>
      <c r="E9" s="56" t="s">
        <v>50</v>
      </c>
      <c r="F9" s="56"/>
      <c r="G9" s="56"/>
      <c r="H9" s="56"/>
      <c r="I9" s="56"/>
      <c r="J9" s="57"/>
      <c r="K9" s="56" t="s">
        <v>51</v>
      </c>
      <c r="L9" s="56"/>
      <c r="M9" s="56"/>
      <c r="N9" s="56"/>
      <c r="O9" s="57"/>
      <c r="P9" s="56" t="s">
        <v>52</v>
      </c>
      <c r="Q9" s="57"/>
    </row>
    <row r="10" spans="1:26">
      <c r="A10" s="5" t="s">
        <v>26</v>
      </c>
      <c r="B10" s="9" t="s">
        <v>27</v>
      </c>
      <c r="C10" s="6" t="s">
        <v>28</v>
      </c>
      <c r="D10" s="5" t="s">
        <v>29</v>
      </c>
      <c r="E10" s="6" t="s">
        <v>30</v>
      </c>
      <c r="F10" s="6" t="s">
        <v>31</v>
      </c>
      <c r="G10" s="6" t="s">
        <v>32</v>
      </c>
      <c r="H10" s="6" t="s">
        <v>33</v>
      </c>
      <c r="I10" s="6" t="s">
        <v>34</v>
      </c>
      <c r="J10" s="5" t="s">
        <v>35</v>
      </c>
      <c r="K10" s="6" t="s">
        <v>36</v>
      </c>
      <c r="L10" s="6" t="s">
        <v>37</v>
      </c>
      <c r="M10" s="6" t="s">
        <v>38</v>
      </c>
      <c r="N10" s="6" t="s">
        <v>39</v>
      </c>
      <c r="O10" s="5" t="s">
        <v>40</v>
      </c>
      <c r="P10" s="6" t="s">
        <v>41</v>
      </c>
      <c r="Q10" s="5" t="s">
        <v>42</v>
      </c>
    </row>
    <row r="11" spans="1:26">
      <c r="A11" s="8" t="s">
        <v>43</v>
      </c>
      <c r="B11" s="23">
        <f>SUM(B12+B14+B16+B18+B20+B22+B24+B26+B28+B30+B32)</f>
        <v>505</v>
      </c>
      <c r="C11" s="23">
        <f t="shared" ref="C11:Q11" si="0">SUM(C12+C14+C16+C18+C20+C22+C24+C26+C28+C30+C32)</f>
        <v>121</v>
      </c>
      <c r="D11" s="23">
        <f t="shared" si="0"/>
        <v>384</v>
      </c>
      <c r="E11" s="23">
        <f t="shared" si="0"/>
        <v>34</v>
      </c>
      <c r="F11" s="23">
        <f t="shared" si="0"/>
        <v>35</v>
      </c>
      <c r="G11" s="23">
        <f t="shared" si="0"/>
        <v>51</v>
      </c>
      <c r="H11" s="23">
        <f t="shared" si="0"/>
        <v>128</v>
      </c>
      <c r="I11" s="23">
        <f t="shared" si="0"/>
        <v>177</v>
      </c>
      <c r="J11" s="23">
        <f t="shared" si="0"/>
        <v>68</v>
      </c>
      <c r="K11" s="23">
        <f t="shared" si="0"/>
        <v>87</v>
      </c>
      <c r="L11" s="23">
        <f t="shared" si="0"/>
        <v>68</v>
      </c>
      <c r="M11" s="23">
        <f t="shared" si="0"/>
        <v>21</v>
      </c>
      <c r="N11" s="23">
        <f t="shared" si="0"/>
        <v>323</v>
      </c>
      <c r="O11" s="23">
        <f t="shared" si="0"/>
        <v>6</v>
      </c>
      <c r="P11" s="23">
        <f t="shared" si="0"/>
        <v>327</v>
      </c>
      <c r="Q11" s="23">
        <f t="shared" si="0"/>
        <v>172</v>
      </c>
    </row>
    <row r="12" spans="1:26">
      <c r="A12" s="4" t="s">
        <v>66</v>
      </c>
      <c r="B12" s="25">
        <v>54</v>
      </c>
      <c r="C12" s="26">
        <v>15</v>
      </c>
      <c r="D12" s="25">
        <v>39</v>
      </c>
      <c r="E12" s="26">
        <v>4</v>
      </c>
      <c r="F12" s="26">
        <v>4</v>
      </c>
      <c r="G12" s="26">
        <v>8</v>
      </c>
      <c r="H12" s="26">
        <v>12</v>
      </c>
      <c r="I12" s="26">
        <v>18</v>
      </c>
      <c r="J12" s="25">
        <v>7</v>
      </c>
      <c r="K12" s="26">
        <v>13</v>
      </c>
      <c r="L12" s="26">
        <v>7</v>
      </c>
      <c r="M12" s="26">
        <v>0</v>
      </c>
      <c r="N12" s="26">
        <v>34</v>
      </c>
      <c r="O12" s="25">
        <v>0</v>
      </c>
      <c r="P12" s="26">
        <v>50</v>
      </c>
      <c r="Q12" s="25">
        <v>4</v>
      </c>
    </row>
    <row r="13" spans="1:26">
      <c r="A13" s="4" t="s">
        <v>26</v>
      </c>
      <c r="B13" s="27">
        <f t="shared" ref="B13:Q13" si="1">B12/B$11</f>
        <v>0.10693069306930693</v>
      </c>
      <c r="C13" s="28">
        <f t="shared" si="1"/>
        <v>0.12396694214876033</v>
      </c>
      <c r="D13" s="27">
        <f t="shared" si="1"/>
        <v>0.1015625</v>
      </c>
      <c r="E13" s="28">
        <f t="shared" si="1"/>
        <v>0.11764705882352941</v>
      </c>
      <c r="F13" s="28">
        <f t="shared" si="1"/>
        <v>0.11428571428571428</v>
      </c>
      <c r="G13" s="28">
        <f t="shared" si="1"/>
        <v>0.15686274509803921</v>
      </c>
      <c r="H13" s="28">
        <f t="shared" si="1"/>
        <v>9.375E-2</v>
      </c>
      <c r="I13" s="28">
        <f t="shared" si="1"/>
        <v>0.10169491525423729</v>
      </c>
      <c r="J13" s="27">
        <f t="shared" si="1"/>
        <v>0.10294117647058823</v>
      </c>
      <c r="K13" s="28">
        <f t="shared" si="1"/>
        <v>0.14942528735632185</v>
      </c>
      <c r="L13" s="28">
        <f t="shared" si="1"/>
        <v>0.10294117647058823</v>
      </c>
      <c r="M13" s="28">
        <f t="shared" si="1"/>
        <v>0</v>
      </c>
      <c r="N13" s="28">
        <f t="shared" si="1"/>
        <v>0.10526315789473684</v>
      </c>
      <c r="O13" s="27">
        <f t="shared" si="1"/>
        <v>0</v>
      </c>
      <c r="P13" s="28">
        <f t="shared" si="1"/>
        <v>0.1529051987767584</v>
      </c>
      <c r="Q13" s="27">
        <f t="shared" si="1"/>
        <v>2.3255813953488372E-2</v>
      </c>
    </row>
    <row r="14" spans="1:26">
      <c r="A14" s="4" t="s">
        <v>67</v>
      </c>
      <c r="B14" s="25">
        <v>34</v>
      </c>
      <c r="C14" s="26">
        <v>8</v>
      </c>
      <c r="D14" s="25">
        <v>26</v>
      </c>
      <c r="E14" s="26">
        <v>3</v>
      </c>
      <c r="F14" s="26">
        <v>1</v>
      </c>
      <c r="G14" s="26">
        <v>4</v>
      </c>
      <c r="H14" s="26">
        <v>6</v>
      </c>
      <c r="I14" s="26">
        <v>13</v>
      </c>
      <c r="J14" s="25">
        <v>6</v>
      </c>
      <c r="K14" s="26">
        <v>5</v>
      </c>
      <c r="L14" s="26">
        <v>3</v>
      </c>
      <c r="M14" s="26">
        <v>3</v>
      </c>
      <c r="N14" s="26">
        <v>23</v>
      </c>
      <c r="O14" s="25">
        <v>0</v>
      </c>
      <c r="P14" s="26">
        <v>18</v>
      </c>
      <c r="Q14" s="25">
        <v>15</v>
      </c>
    </row>
    <row r="15" spans="1:26">
      <c r="A15" s="4" t="s">
        <v>26</v>
      </c>
      <c r="B15" s="27">
        <f t="shared" ref="B15:Q15" si="2">B14/B$11</f>
        <v>6.7326732673267331E-2</v>
      </c>
      <c r="C15" s="28">
        <f t="shared" si="2"/>
        <v>6.6115702479338845E-2</v>
      </c>
      <c r="D15" s="27">
        <f t="shared" si="2"/>
        <v>6.7708333333333329E-2</v>
      </c>
      <c r="E15" s="28">
        <f t="shared" si="2"/>
        <v>8.8235294117647065E-2</v>
      </c>
      <c r="F15" s="28">
        <f t="shared" si="2"/>
        <v>2.8571428571428571E-2</v>
      </c>
      <c r="G15" s="28">
        <f t="shared" si="2"/>
        <v>7.8431372549019607E-2</v>
      </c>
      <c r="H15" s="28">
        <f t="shared" si="2"/>
        <v>4.6875E-2</v>
      </c>
      <c r="I15" s="28">
        <f t="shared" si="2"/>
        <v>7.3446327683615822E-2</v>
      </c>
      <c r="J15" s="27">
        <f t="shared" si="2"/>
        <v>8.8235294117647065E-2</v>
      </c>
      <c r="K15" s="28">
        <f t="shared" si="2"/>
        <v>5.7471264367816091E-2</v>
      </c>
      <c r="L15" s="28">
        <f t="shared" si="2"/>
        <v>4.4117647058823532E-2</v>
      </c>
      <c r="M15" s="28">
        <f t="shared" si="2"/>
        <v>0.14285714285714285</v>
      </c>
      <c r="N15" s="28">
        <f t="shared" si="2"/>
        <v>7.1207430340557279E-2</v>
      </c>
      <c r="O15" s="27">
        <f t="shared" si="2"/>
        <v>0</v>
      </c>
      <c r="P15" s="28">
        <f t="shared" si="2"/>
        <v>5.5045871559633031E-2</v>
      </c>
      <c r="Q15" s="27">
        <f t="shared" si="2"/>
        <v>8.7209302325581398E-2</v>
      </c>
    </row>
    <row r="16" spans="1:26">
      <c r="A16" s="4" t="s">
        <v>68</v>
      </c>
      <c r="B16" s="25">
        <v>63</v>
      </c>
      <c r="C16" s="26">
        <v>16</v>
      </c>
      <c r="D16" s="25">
        <v>47</v>
      </c>
      <c r="E16" s="26">
        <v>4</v>
      </c>
      <c r="F16" s="26">
        <v>4</v>
      </c>
      <c r="G16" s="26">
        <v>4</v>
      </c>
      <c r="H16" s="26">
        <v>11</v>
      </c>
      <c r="I16" s="26">
        <v>29</v>
      </c>
      <c r="J16" s="25">
        <v>11</v>
      </c>
      <c r="K16" s="26">
        <v>12</v>
      </c>
      <c r="L16" s="26">
        <v>8</v>
      </c>
      <c r="M16" s="26">
        <v>4</v>
      </c>
      <c r="N16" s="26">
        <v>37</v>
      </c>
      <c r="O16" s="25">
        <v>2</v>
      </c>
      <c r="P16" s="26">
        <v>53</v>
      </c>
      <c r="Q16" s="25">
        <v>10</v>
      </c>
    </row>
    <row r="17" spans="1:17">
      <c r="A17" s="4" t="s">
        <v>26</v>
      </c>
      <c r="B17" s="27">
        <f t="shared" ref="B17:Q17" si="3">B16/B$11</f>
        <v>0.12475247524752475</v>
      </c>
      <c r="C17" s="28">
        <f t="shared" si="3"/>
        <v>0.13223140495867769</v>
      </c>
      <c r="D17" s="27">
        <f t="shared" si="3"/>
        <v>0.12239583333333333</v>
      </c>
      <c r="E17" s="28">
        <f t="shared" si="3"/>
        <v>0.11764705882352941</v>
      </c>
      <c r="F17" s="28">
        <f t="shared" si="3"/>
        <v>0.11428571428571428</v>
      </c>
      <c r="G17" s="28">
        <f t="shared" si="3"/>
        <v>7.8431372549019607E-2</v>
      </c>
      <c r="H17" s="28">
        <f t="shared" si="3"/>
        <v>8.59375E-2</v>
      </c>
      <c r="I17" s="28">
        <f t="shared" si="3"/>
        <v>0.16384180790960451</v>
      </c>
      <c r="J17" s="27">
        <f t="shared" si="3"/>
        <v>0.16176470588235295</v>
      </c>
      <c r="K17" s="28">
        <f t="shared" si="3"/>
        <v>0.13793103448275862</v>
      </c>
      <c r="L17" s="28">
        <f t="shared" si="3"/>
        <v>0.11764705882352941</v>
      </c>
      <c r="M17" s="28">
        <f t="shared" si="3"/>
        <v>0.19047619047619047</v>
      </c>
      <c r="N17" s="28">
        <f t="shared" si="3"/>
        <v>0.11455108359133127</v>
      </c>
      <c r="O17" s="27">
        <f t="shared" si="3"/>
        <v>0.33333333333333331</v>
      </c>
      <c r="P17" s="28">
        <f t="shared" si="3"/>
        <v>0.1620795107033639</v>
      </c>
      <c r="Q17" s="27">
        <f t="shared" si="3"/>
        <v>5.8139534883720929E-2</v>
      </c>
    </row>
    <row r="18" spans="1:17">
      <c r="A18" s="4" t="s">
        <v>69</v>
      </c>
      <c r="B18" s="25">
        <v>39</v>
      </c>
      <c r="C18" s="26">
        <v>10</v>
      </c>
      <c r="D18" s="25">
        <v>29</v>
      </c>
      <c r="E18" s="26">
        <v>1</v>
      </c>
      <c r="F18" s="26">
        <v>5</v>
      </c>
      <c r="G18" s="26">
        <v>7</v>
      </c>
      <c r="H18" s="26">
        <v>13</v>
      </c>
      <c r="I18" s="26">
        <v>6</v>
      </c>
      <c r="J18" s="25">
        <v>4</v>
      </c>
      <c r="K18" s="26">
        <v>2</v>
      </c>
      <c r="L18" s="26">
        <v>7</v>
      </c>
      <c r="M18" s="26" t="s">
        <v>44</v>
      </c>
      <c r="N18" s="26">
        <v>29</v>
      </c>
      <c r="O18" s="25">
        <v>0</v>
      </c>
      <c r="P18" s="26">
        <v>35</v>
      </c>
      <c r="Q18" s="25">
        <v>4</v>
      </c>
    </row>
    <row r="19" spans="1:17">
      <c r="A19" s="4" t="s">
        <v>26</v>
      </c>
      <c r="B19" s="27">
        <f t="shared" ref="B19:Q19" si="4">B18/B$11</f>
        <v>7.7227722772277227E-2</v>
      </c>
      <c r="C19" s="28">
        <f t="shared" si="4"/>
        <v>8.2644628099173556E-2</v>
      </c>
      <c r="D19" s="27">
        <f t="shared" si="4"/>
        <v>7.5520833333333329E-2</v>
      </c>
      <c r="E19" s="28">
        <f t="shared" si="4"/>
        <v>2.9411764705882353E-2</v>
      </c>
      <c r="F19" s="28">
        <f t="shared" si="4"/>
        <v>0.14285714285714285</v>
      </c>
      <c r="G19" s="28">
        <f t="shared" si="4"/>
        <v>0.13725490196078433</v>
      </c>
      <c r="H19" s="28">
        <f t="shared" si="4"/>
        <v>0.1015625</v>
      </c>
      <c r="I19" s="28">
        <f t="shared" si="4"/>
        <v>3.3898305084745763E-2</v>
      </c>
      <c r="J19" s="27">
        <f t="shared" si="4"/>
        <v>5.8823529411764705E-2</v>
      </c>
      <c r="K19" s="28">
        <f t="shared" si="4"/>
        <v>2.2988505747126436E-2</v>
      </c>
      <c r="L19" s="28">
        <f t="shared" si="4"/>
        <v>0.10294117647058823</v>
      </c>
      <c r="M19" s="28">
        <f t="shared" si="4"/>
        <v>4.7619047619047616E-2</v>
      </c>
      <c r="N19" s="28">
        <f t="shared" si="4"/>
        <v>8.9783281733746126E-2</v>
      </c>
      <c r="O19" s="27">
        <f t="shared" si="4"/>
        <v>0</v>
      </c>
      <c r="P19" s="28">
        <f t="shared" si="4"/>
        <v>0.10703363914373089</v>
      </c>
      <c r="Q19" s="27">
        <f t="shared" si="4"/>
        <v>2.3255813953488372E-2</v>
      </c>
    </row>
    <row r="20" spans="1:17">
      <c r="A20" s="4" t="s">
        <v>70</v>
      </c>
      <c r="B20" s="25">
        <v>53</v>
      </c>
      <c r="C20" s="26">
        <v>9</v>
      </c>
      <c r="D20" s="25">
        <v>44</v>
      </c>
      <c r="E20" s="26">
        <v>6</v>
      </c>
      <c r="F20" s="26">
        <v>4</v>
      </c>
      <c r="G20" s="26">
        <v>4</v>
      </c>
      <c r="H20" s="26">
        <v>15</v>
      </c>
      <c r="I20" s="26">
        <v>18</v>
      </c>
      <c r="J20" s="25">
        <v>6</v>
      </c>
      <c r="K20" s="26">
        <v>11</v>
      </c>
      <c r="L20" s="26">
        <v>6</v>
      </c>
      <c r="M20" s="26">
        <v>0</v>
      </c>
      <c r="N20" s="26">
        <v>36</v>
      </c>
      <c r="O20" s="25">
        <v>0</v>
      </c>
      <c r="P20" s="26">
        <v>24</v>
      </c>
      <c r="Q20" s="25">
        <v>28</v>
      </c>
    </row>
    <row r="21" spans="1:17">
      <c r="A21" s="4" t="s">
        <v>26</v>
      </c>
      <c r="B21" s="27">
        <f t="shared" ref="B21:Q21" si="5">B20/B$11</f>
        <v>0.10495049504950495</v>
      </c>
      <c r="C21" s="28">
        <f t="shared" si="5"/>
        <v>7.43801652892562E-2</v>
      </c>
      <c r="D21" s="27">
        <f t="shared" si="5"/>
        <v>0.11458333333333333</v>
      </c>
      <c r="E21" s="28">
        <f t="shared" si="5"/>
        <v>0.17647058823529413</v>
      </c>
      <c r="F21" s="28">
        <f t="shared" si="5"/>
        <v>0.11428571428571428</v>
      </c>
      <c r="G21" s="28">
        <f t="shared" si="5"/>
        <v>7.8431372549019607E-2</v>
      </c>
      <c r="H21" s="28">
        <f t="shared" si="5"/>
        <v>0.1171875</v>
      </c>
      <c r="I21" s="28">
        <f t="shared" si="5"/>
        <v>0.10169491525423729</v>
      </c>
      <c r="J21" s="27">
        <f t="shared" si="5"/>
        <v>8.8235294117647065E-2</v>
      </c>
      <c r="K21" s="28">
        <f t="shared" si="5"/>
        <v>0.12643678160919541</v>
      </c>
      <c r="L21" s="28">
        <f t="shared" si="5"/>
        <v>8.8235294117647065E-2</v>
      </c>
      <c r="M21" s="28">
        <f t="shared" si="5"/>
        <v>0</v>
      </c>
      <c r="N21" s="28">
        <f t="shared" si="5"/>
        <v>0.11145510835913312</v>
      </c>
      <c r="O21" s="27">
        <f t="shared" si="5"/>
        <v>0</v>
      </c>
      <c r="P21" s="28">
        <f t="shared" si="5"/>
        <v>7.3394495412844041E-2</v>
      </c>
      <c r="Q21" s="27">
        <f t="shared" si="5"/>
        <v>0.16279069767441862</v>
      </c>
    </row>
    <row r="22" spans="1:17">
      <c r="A22" s="4" t="s">
        <v>71</v>
      </c>
      <c r="B22" s="25">
        <v>12</v>
      </c>
      <c r="C22" s="26">
        <v>0</v>
      </c>
      <c r="D22" s="25">
        <v>12</v>
      </c>
      <c r="E22" s="26">
        <v>4</v>
      </c>
      <c r="F22" s="26">
        <v>3</v>
      </c>
      <c r="G22" s="26">
        <v>2</v>
      </c>
      <c r="H22" s="26">
        <v>0</v>
      </c>
      <c r="I22" s="26">
        <v>2</v>
      </c>
      <c r="J22" s="25">
        <v>1</v>
      </c>
      <c r="K22" s="26">
        <v>1</v>
      </c>
      <c r="L22" s="26">
        <v>2</v>
      </c>
      <c r="M22" s="26">
        <v>2</v>
      </c>
      <c r="N22" s="26">
        <v>7</v>
      </c>
      <c r="O22" s="25">
        <v>0</v>
      </c>
      <c r="P22" s="26">
        <v>9</v>
      </c>
      <c r="Q22" s="25">
        <v>3</v>
      </c>
    </row>
    <row r="23" spans="1:17">
      <c r="A23" s="4" t="s">
        <v>26</v>
      </c>
      <c r="B23" s="27">
        <f t="shared" ref="B23:Q23" si="6">B22/B$11</f>
        <v>2.3762376237623763E-2</v>
      </c>
      <c r="C23" s="28">
        <f t="shared" si="6"/>
        <v>0</v>
      </c>
      <c r="D23" s="27">
        <f t="shared" si="6"/>
        <v>3.125E-2</v>
      </c>
      <c r="E23" s="28">
        <f t="shared" si="6"/>
        <v>0.11764705882352941</v>
      </c>
      <c r="F23" s="28">
        <f t="shared" si="6"/>
        <v>8.5714285714285715E-2</v>
      </c>
      <c r="G23" s="28">
        <f t="shared" si="6"/>
        <v>3.9215686274509803E-2</v>
      </c>
      <c r="H23" s="28">
        <f t="shared" si="6"/>
        <v>0</v>
      </c>
      <c r="I23" s="28">
        <f t="shared" si="6"/>
        <v>1.1299435028248588E-2</v>
      </c>
      <c r="J23" s="27">
        <f t="shared" si="6"/>
        <v>1.4705882352941176E-2</v>
      </c>
      <c r="K23" s="28">
        <f t="shared" si="6"/>
        <v>1.1494252873563218E-2</v>
      </c>
      <c r="L23" s="28">
        <f t="shared" si="6"/>
        <v>2.9411764705882353E-2</v>
      </c>
      <c r="M23" s="28">
        <f t="shared" si="6"/>
        <v>9.5238095238095233E-2</v>
      </c>
      <c r="N23" s="28">
        <f t="shared" si="6"/>
        <v>2.1671826625386997E-2</v>
      </c>
      <c r="O23" s="27">
        <f t="shared" si="6"/>
        <v>0</v>
      </c>
      <c r="P23" s="28">
        <f t="shared" si="6"/>
        <v>2.7522935779816515E-2</v>
      </c>
      <c r="Q23" s="27">
        <f t="shared" si="6"/>
        <v>1.7441860465116279E-2</v>
      </c>
    </row>
    <row r="24" spans="1:17">
      <c r="A24" s="4" t="s">
        <v>72</v>
      </c>
      <c r="B24" s="25">
        <v>26</v>
      </c>
      <c r="C24" s="26">
        <v>8</v>
      </c>
      <c r="D24" s="25">
        <v>18</v>
      </c>
      <c r="E24" s="26">
        <v>1</v>
      </c>
      <c r="F24" s="26">
        <v>2</v>
      </c>
      <c r="G24" s="26">
        <v>4</v>
      </c>
      <c r="H24" s="26">
        <v>10</v>
      </c>
      <c r="I24" s="26">
        <v>3</v>
      </c>
      <c r="J24" s="25">
        <v>5</v>
      </c>
      <c r="K24" s="26">
        <v>6</v>
      </c>
      <c r="L24" s="26">
        <v>2</v>
      </c>
      <c r="M24" s="26">
        <v>1</v>
      </c>
      <c r="N24" s="26">
        <v>17</v>
      </c>
      <c r="O24" s="25">
        <v>0</v>
      </c>
      <c r="P24" s="26">
        <v>22</v>
      </c>
      <c r="Q24" s="25">
        <v>4</v>
      </c>
    </row>
    <row r="25" spans="1:17">
      <c r="A25" s="4" t="s">
        <v>26</v>
      </c>
      <c r="B25" s="27">
        <f t="shared" ref="B25:Q25" si="7">B24/B$11</f>
        <v>5.1485148514851482E-2</v>
      </c>
      <c r="C25" s="28">
        <f t="shared" si="7"/>
        <v>6.6115702479338845E-2</v>
      </c>
      <c r="D25" s="27">
        <f t="shared" si="7"/>
        <v>4.6875E-2</v>
      </c>
      <c r="E25" s="28">
        <f t="shared" si="7"/>
        <v>2.9411764705882353E-2</v>
      </c>
      <c r="F25" s="28">
        <f t="shared" si="7"/>
        <v>5.7142857142857141E-2</v>
      </c>
      <c r="G25" s="28">
        <f t="shared" si="7"/>
        <v>7.8431372549019607E-2</v>
      </c>
      <c r="H25" s="28">
        <f t="shared" si="7"/>
        <v>7.8125E-2</v>
      </c>
      <c r="I25" s="28">
        <f t="shared" si="7"/>
        <v>1.6949152542372881E-2</v>
      </c>
      <c r="J25" s="27">
        <f t="shared" si="7"/>
        <v>7.3529411764705885E-2</v>
      </c>
      <c r="K25" s="28">
        <f t="shared" si="7"/>
        <v>6.8965517241379309E-2</v>
      </c>
      <c r="L25" s="28">
        <f t="shared" si="7"/>
        <v>2.9411764705882353E-2</v>
      </c>
      <c r="M25" s="28">
        <f t="shared" si="7"/>
        <v>4.7619047619047616E-2</v>
      </c>
      <c r="N25" s="28">
        <f t="shared" si="7"/>
        <v>5.2631578947368418E-2</v>
      </c>
      <c r="O25" s="27">
        <f t="shared" si="7"/>
        <v>0</v>
      </c>
      <c r="P25" s="28">
        <f t="shared" si="7"/>
        <v>6.7278287461773695E-2</v>
      </c>
      <c r="Q25" s="27">
        <f t="shared" si="7"/>
        <v>2.3255813953488372E-2</v>
      </c>
    </row>
    <row r="26" spans="1:17">
      <c r="A26" s="4" t="s">
        <v>73</v>
      </c>
      <c r="B26" s="25">
        <v>40</v>
      </c>
      <c r="C26" s="26">
        <v>8</v>
      </c>
      <c r="D26" s="25">
        <v>32</v>
      </c>
      <c r="E26" s="26">
        <v>2</v>
      </c>
      <c r="F26" s="26">
        <v>2</v>
      </c>
      <c r="G26" s="26">
        <v>5</v>
      </c>
      <c r="H26" s="26">
        <v>12</v>
      </c>
      <c r="I26" s="26">
        <v>13</v>
      </c>
      <c r="J26" s="25">
        <v>6</v>
      </c>
      <c r="K26" s="26">
        <v>9</v>
      </c>
      <c r="L26" s="26">
        <v>11</v>
      </c>
      <c r="M26" s="26">
        <v>2</v>
      </c>
      <c r="N26" s="26">
        <v>17</v>
      </c>
      <c r="O26" s="25">
        <v>1</v>
      </c>
      <c r="P26" s="26">
        <v>33</v>
      </c>
      <c r="Q26" s="25">
        <v>7</v>
      </c>
    </row>
    <row r="27" spans="1:17">
      <c r="A27" s="4" t="s">
        <v>26</v>
      </c>
      <c r="B27" s="27">
        <f t="shared" ref="B27:Q27" si="8">B26/B$11</f>
        <v>7.9207920792079209E-2</v>
      </c>
      <c r="C27" s="28">
        <f t="shared" si="8"/>
        <v>6.6115702479338845E-2</v>
      </c>
      <c r="D27" s="27">
        <f t="shared" si="8"/>
        <v>8.3333333333333329E-2</v>
      </c>
      <c r="E27" s="28">
        <f t="shared" si="8"/>
        <v>5.8823529411764705E-2</v>
      </c>
      <c r="F27" s="28">
        <f t="shared" si="8"/>
        <v>5.7142857142857141E-2</v>
      </c>
      <c r="G27" s="28">
        <f t="shared" si="8"/>
        <v>9.8039215686274508E-2</v>
      </c>
      <c r="H27" s="28">
        <f t="shared" si="8"/>
        <v>9.375E-2</v>
      </c>
      <c r="I27" s="28">
        <f t="shared" si="8"/>
        <v>7.3446327683615822E-2</v>
      </c>
      <c r="J27" s="27">
        <f t="shared" si="8"/>
        <v>8.8235294117647065E-2</v>
      </c>
      <c r="K27" s="28">
        <f t="shared" si="8"/>
        <v>0.10344827586206896</v>
      </c>
      <c r="L27" s="28">
        <f t="shared" si="8"/>
        <v>0.16176470588235295</v>
      </c>
      <c r="M27" s="28">
        <f t="shared" si="8"/>
        <v>9.5238095238095233E-2</v>
      </c>
      <c r="N27" s="28">
        <f t="shared" si="8"/>
        <v>5.2631578947368418E-2</v>
      </c>
      <c r="O27" s="27">
        <f t="shared" si="8"/>
        <v>0.16666666666666666</v>
      </c>
      <c r="P27" s="28">
        <f t="shared" si="8"/>
        <v>0.10091743119266056</v>
      </c>
      <c r="Q27" s="27">
        <f t="shared" si="8"/>
        <v>4.0697674418604654E-2</v>
      </c>
    </row>
    <row r="28" spans="1:17" s="31" customFormat="1">
      <c r="A28" s="4" t="s">
        <v>126</v>
      </c>
      <c r="B28" s="51">
        <v>30</v>
      </c>
      <c r="C28" s="52">
        <v>6</v>
      </c>
      <c r="D28" s="51">
        <v>24</v>
      </c>
      <c r="E28" s="52">
        <v>2</v>
      </c>
      <c r="F28" s="52">
        <v>2</v>
      </c>
      <c r="G28" s="52">
        <v>3</v>
      </c>
      <c r="H28" s="52">
        <v>12</v>
      </c>
      <c r="I28" s="52">
        <v>7</v>
      </c>
      <c r="J28" s="51">
        <v>3</v>
      </c>
      <c r="K28" s="52">
        <v>3</v>
      </c>
      <c r="L28" s="52">
        <v>4</v>
      </c>
      <c r="M28" s="52">
        <v>2</v>
      </c>
      <c r="N28" s="52">
        <v>20</v>
      </c>
      <c r="O28" s="51">
        <v>1</v>
      </c>
      <c r="P28" s="52">
        <v>8</v>
      </c>
      <c r="Q28" s="51">
        <v>22</v>
      </c>
    </row>
    <row r="29" spans="1:17" s="31" customFormat="1">
      <c r="A29" s="4"/>
      <c r="B29" s="27">
        <f>B28/B11</f>
        <v>5.9405940594059403E-2</v>
      </c>
      <c r="C29" s="27">
        <f t="shared" ref="C29:Q29" si="9">C28/C11</f>
        <v>4.9586776859504134E-2</v>
      </c>
      <c r="D29" s="27">
        <f t="shared" si="9"/>
        <v>6.25E-2</v>
      </c>
      <c r="E29" s="27">
        <f t="shared" si="9"/>
        <v>5.8823529411764705E-2</v>
      </c>
      <c r="F29" s="27">
        <f t="shared" si="9"/>
        <v>5.7142857142857141E-2</v>
      </c>
      <c r="G29" s="27">
        <f t="shared" si="9"/>
        <v>5.8823529411764705E-2</v>
      </c>
      <c r="H29" s="27">
        <f t="shared" si="9"/>
        <v>9.375E-2</v>
      </c>
      <c r="I29" s="27">
        <f t="shared" si="9"/>
        <v>3.954802259887006E-2</v>
      </c>
      <c r="J29" s="27">
        <f t="shared" si="9"/>
        <v>4.4117647058823532E-2</v>
      </c>
      <c r="K29" s="27">
        <f t="shared" si="9"/>
        <v>3.4482758620689655E-2</v>
      </c>
      <c r="L29" s="27">
        <f t="shared" si="9"/>
        <v>5.8823529411764705E-2</v>
      </c>
      <c r="M29" s="27">
        <f t="shared" si="9"/>
        <v>9.5238095238095233E-2</v>
      </c>
      <c r="N29" s="27">
        <f t="shared" si="9"/>
        <v>6.1919504643962849E-2</v>
      </c>
      <c r="O29" s="27">
        <f t="shared" si="9"/>
        <v>0.16666666666666666</v>
      </c>
      <c r="P29" s="27">
        <f t="shared" si="9"/>
        <v>2.4464831804281346E-2</v>
      </c>
      <c r="Q29" s="27">
        <f t="shared" si="9"/>
        <v>0.12790697674418605</v>
      </c>
    </row>
    <row r="30" spans="1:17">
      <c r="A30" s="4" t="s">
        <v>74</v>
      </c>
      <c r="B30" s="25">
        <v>44</v>
      </c>
      <c r="C30" s="26">
        <v>9</v>
      </c>
      <c r="D30" s="25">
        <v>35</v>
      </c>
      <c r="E30" s="26">
        <v>4</v>
      </c>
      <c r="F30" s="26">
        <v>3</v>
      </c>
      <c r="G30" s="26">
        <v>1</v>
      </c>
      <c r="H30" s="26">
        <v>12</v>
      </c>
      <c r="I30" s="26">
        <v>19</v>
      </c>
      <c r="J30" s="25">
        <v>4</v>
      </c>
      <c r="K30" s="26">
        <v>7</v>
      </c>
      <c r="L30" s="26">
        <v>3</v>
      </c>
      <c r="M30" s="26">
        <v>3</v>
      </c>
      <c r="N30" s="26">
        <v>30</v>
      </c>
      <c r="O30" s="25">
        <v>1</v>
      </c>
      <c r="P30" s="26">
        <v>16</v>
      </c>
      <c r="Q30" s="25">
        <v>28</v>
      </c>
    </row>
    <row r="31" spans="1:17">
      <c r="A31" s="4" t="s">
        <v>26</v>
      </c>
      <c r="B31" s="27">
        <f t="shared" ref="B31:Q31" si="10">B30/B$11</f>
        <v>8.7128712871287123E-2</v>
      </c>
      <c r="C31" s="28">
        <f t="shared" si="10"/>
        <v>7.43801652892562E-2</v>
      </c>
      <c r="D31" s="27">
        <f t="shared" si="10"/>
        <v>9.1145833333333329E-2</v>
      </c>
      <c r="E31" s="28">
        <f t="shared" si="10"/>
        <v>0.11764705882352941</v>
      </c>
      <c r="F31" s="28">
        <f t="shared" si="10"/>
        <v>8.5714285714285715E-2</v>
      </c>
      <c r="G31" s="28">
        <f t="shared" si="10"/>
        <v>1.9607843137254902E-2</v>
      </c>
      <c r="H31" s="28">
        <f t="shared" si="10"/>
        <v>9.375E-2</v>
      </c>
      <c r="I31" s="28">
        <f t="shared" si="10"/>
        <v>0.10734463276836158</v>
      </c>
      <c r="J31" s="27">
        <f t="shared" si="10"/>
        <v>5.8823529411764705E-2</v>
      </c>
      <c r="K31" s="28">
        <f t="shared" si="10"/>
        <v>8.0459770114942528E-2</v>
      </c>
      <c r="L31" s="28">
        <f t="shared" si="10"/>
        <v>4.4117647058823532E-2</v>
      </c>
      <c r="M31" s="28">
        <f t="shared" si="10"/>
        <v>0.14285714285714285</v>
      </c>
      <c r="N31" s="28">
        <f t="shared" si="10"/>
        <v>9.2879256965944276E-2</v>
      </c>
      <c r="O31" s="27">
        <f t="shared" si="10"/>
        <v>0.16666666666666666</v>
      </c>
      <c r="P31" s="28">
        <f t="shared" si="10"/>
        <v>4.8929663608562692E-2</v>
      </c>
      <c r="Q31" s="27">
        <f t="shared" si="10"/>
        <v>0.16279069767441862</v>
      </c>
    </row>
    <row r="32" spans="1:17">
      <c r="A32" s="4" t="s">
        <v>59</v>
      </c>
      <c r="B32" s="25">
        <v>110</v>
      </c>
      <c r="C32" s="26">
        <v>32</v>
      </c>
      <c r="D32" s="25">
        <v>78</v>
      </c>
      <c r="E32" s="26">
        <v>3</v>
      </c>
      <c r="F32" s="26">
        <v>5</v>
      </c>
      <c r="G32" s="26">
        <v>9</v>
      </c>
      <c r="H32" s="26">
        <v>25</v>
      </c>
      <c r="I32" s="26">
        <v>49</v>
      </c>
      <c r="J32" s="25">
        <v>15</v>
      </c>
      <c r="K32" s="26">
        <v>18</v>
      </c>
      <c r="L32" s="26">
        <v>15</v>
      </c>
      <c r="M32" s="26">
        <v>3</v>
      </c>
      <c r="N32" s="26">
        <v>73</v>
      </c>
      <c r="O32" s="25">
        <v>1</v>
      </c>
      <c r="P32" s="26">
        <v>59</v>
      </c>
      <c r="Q32" s="25">
        <v>47</v>
      </c>
    </row>
    <row r="33" spans="1:17">
      <c r="A33" s="8" t="s">
        <v>26</v>
      </c>
      <c r="B33" s="21">
        <f t="shared" ref="B33:Q33" si="11">B32/B$11</f>
        <v>0.21782178217821782</v>
      </c>
      <c r="C33" s="22">
        <f t="shared" si="11"/>
        <v>0.26446280991735538</v>
      </c>
      <c r="D33" s="21">
        <f t="shared" si="11"/>
        <v>0.203125</v>
      </c>
      <c r="E33" s="22">
        <f t="shared" si="11"/>
        <v>8.8235294117647065E-2</v>
      </c>
      <c r="F33" s="22">
        <f t="shared" si="11"/>
        <v>0.14285714285714285</v>
      </c>
      <c r="G33" s="22">
        <f t="shared" si="11"/>
        <v>0.17647058823529413</v>
      </c>
      <c r="H33" s="22">
        <f t="shared" si="11"/>
        <v>0.1953125</v>
      </c>
      <c r="I33" s="22">
        <f t="shared" si="11"/>
        <v>0.2768361581920904</v>
      </c>
      <c r="J33" s="21">
        <f t="shared" si="11"/>
        <v>0.22058823529411764</v>
      </c>
      <c r="K33" s="22">
        <f t="shared" si="11"/>
        <v>0.20689655172413793</v>
      </c>
      <c r="L33" s="22">
        <f t="shared" si="11"/>
        <v>0.22058823529411764</v>
      </c>
      <c r="M33" s="22">
        <f t="shared" si="11"/>
        <v>0.14285714285714285</v>
      </c>
      <c r="N33" s="22">
        <f t="shared" si="11"/>
        <v>0.2260061919504644</v>
      </c>
      <c r="O33" s="21">
        <f t="shared" si="11"/>
        <v>0.16666666666666666</v>
      </c>
      <c r="P33" s="22">
        <f t="shared" si="11"/>
        <v>0.18042813455657492</v>
      </c>
      <c r="Q33" s="21">
        <f t="shared" si="11"/>
        <v>0.27325581395348836</v>
      </c>
    </row>
    <row r="34" spans="1:17">
      <c r="A34" s="4" t="s">
        <v>48</v>
      </c>
      <c r="B34" s="25">
        <f>SUM(B12+B14+B16+B18+B20+B22+B24+B26+B28+B30+B32)</f>
        <v>505</v>
      </c>
      <c r="C34" s="25">
        <f t="shared" ref="C34:Q34" si="12">SUM(C12+C14+C16+C18+C20+C22+C24+C26+C28+C30+C32)</f>
        <v>121</v>
      </c>
      <c r="D34" s="25">
        <f t="shared" si="12"/>
        <v>384</v>
      </c>
      <c r="E34" s="25">
        <f t="shared" si="12"/>
        <v>34</v>
      </c>
      <c r="F34" s="25">
        <f t="shared" si="12"/>
        <v>35</v>
      </c>
      <c r="G34" s="25">
        <f t="shared" si="12"/>
        <v>51</v>
      </c>
      <c r="H34" s="25">
        <f t="shared" si="12"/>
        <v>128</v>
      </c>
      <c r="I34" s="25">
        <f t="shared" si="12"/>
        <v>177</v>
      </c>
      <c r="J34" s="25">
        <f t="shared" si="12"/>
        <v>68</v>
      </c>
      <c r="K34" s="25">
        <f t="shared" si="12"/>
        <v>87</v>
      </c>
      <c r="L34" s="25">
        <f t="shared" si="12"/>
        <v>68</v>
      </c>
      <c r="M34" s="25">
        <f t="shared" si="12"/>
        <v>21</v>
      </c>
      <c r="N34" s="25">
        <f t="shared" si="12"/>
        <v>323</v>
      </c>
      <c r="O34" s="25">
        <f t="shared" si="12"/>
        <v>6</v>
      </c>
      <c r="P34" s="25">
        <f t="shared" si="12"/>
        <v>327</v>
      </c>
      <c r="Q34" s="25">
        <f t="shared" si="12"/>
        <v>172</v>
      </c>
    </row>
    <row r="35" spans="1:17">
      <c r="A35" s="8" t="s">
        <v>26</v>
      </c>
      <c r="B35" s="29">
        <f t="shared" ref="B35:Q35" si="13">B34/B$11</f>
        <v>1</v>
      </c>
      <c r="C35" s="30">
        <f t="shared" si="13"/>
        <v>1</v>
      </c>
      <c r="D35" s="29">
        <f t="shared" si="13"/>
        <v>1</v>
      </c>
      <c r="E35" s="30">
        <f t="shared" si="13"/>
        <v>1</v>
      </c>
      <c r="F35" s="30">
        <f t="shared" si="13"/>
        <v>1</v>
      </c>
      <c r="G35" s="30">
        <f t="shared" si="13"/>
        <v>1</v>
      </c>
      <c r="H35" s="30">
        <f t="shared" si="13"/>
        <v>1</v>
      </c>
      <c r="I35" s="30">
        <f t="shared" si="13"/>
        <v>1</v>
      </c>
      <c r="J35" s="29">
        <f t="shared" si="13"/>
        <v>1</v>
      </c>
      <c r="K35" s="30">
        <f t="shared" si="13"/>
        <v>1</v>
      </c>
      <c r="L35" s="30">
        <f t="shared" si="13"/>
        <v>1</v>
      </c>
      <c r="M35" s="30">
        <f t="shared" si="13"/>
        <v>1</v>
      </c>
      <c r="N35" s="30">
        <f t="shared" si="13"/>
        <v>1</v>
      </c>
      <c r="O35" s="29">
        <f t="shared" si="13"/>
        <v>1</v>
      </c>
      <c r="P35" s="30">
        <f t="shared" si="13"/>
        <v>1</v>
      </c>
      <c r="Q35" s="29">
        <f t="shared" si="13"/>
        <v>1</v>
      </c>
    </row>
  </sheetData>
  <mergeCells count="6">
    <mergeCell ref="A6:Z6"/>
    <mergeCell ref="A7:Z7"/>
    <mergeCell ref="C9:D9"/>
    <mergeCell ref="E9:J9"/>
    <mergeCell ref="K9:O9"/>
    <mergeCell ref="P9:Q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5"/>
  <sheetViews>
    <sheetView workbookViewId="0"/>
  </sheetViews>
  <sheetFormatPr defaultRowHeight="15"/>
  <cols>
    <col min="1" max="1" width="30.7109375" customWidth="1"/>
  </cols>
  <sheetData>
    <row r="1" spans="1:26" ht="23.25">
      <c r="A1" s="2" t="s">
        <v>22</v>
      </c>
    </row>
    <row r="2" spans="1:26" ht="18.75">
      <c r="A2" s="3" t="s">
        <v>23</v>
      </c>
    </row>
    <row r="3" spans="1:26">
      <c r="A3" s="53" t="s">
        <v>127</v>
      </c>
    </row>
    <row r="5" spans="1:26">
      <c r="A5" s="7" t="s">
        <v>19</v>
      </c>
    </row>
    <row r="6" spans="1:26">
      <c r="A6" s="54" t="s">
        <v>75</v>
      </c>
      <c r="B6" s="55"/>
      <c r="C6" s="55"/>
      <c r="D6" s="55"/>
      <c r="E6" s="55"/>
      <c r="F6" s="55"/>
      <c r="G6" s="55"/>
      <c r="H6" s="55"/>
      <c r="I6" s="55"/>
      <c r="J6" s="55"/>
      <c r="K6" s="55"/>
      <c r="L6" s="55"/>
      <c r="M6" s="55"/>
      <c r="N6" s="55"/>
      <c r="O6" s="55"/>
      <c r="P6" s="55"/>
      <c r="Q6" s="55"/>
      <c r="R6" s="55"/>
      <c r="S6" s="55"/>
      <c r="T6" s="55"/>
      <c r="U6" s="55"/>
      <c r="V6" s="55"/>
      <c r="W6" s="55"/>
      <c r="X6" s="55"/>
      <c r="Y6" s="55"/>
      <c r="Z6" s="55"/>
    </row>
    <row r="7" spans="1:26">
      <c r="A7" s="54" t="s">
        <v>25</v>
      </c>
      <c r="B7" s="55"/>
      <c r="C7" s="55"/>
      <c r="D7" s="55"/>
      <c r="E7" s="55"/>
      <c r="F7" s="55"/>
      <c r="G7" s="55"/>
      <c r="H7" s="55"/>
      <c r="I7" s="55"/>
      <c r="J7" s="55"/>
      <c r="K7" s="55"/>
      <c r="L7" s="55"/>
      <c r="M7" s="55"/>
      <c r="N7" s="55"/>
      <c r="O7" s="55"/>
      <c r="P7" s="55"/>
      <c r="Q7" s="55"/>
      <c r="R7" s="55"/>
      <c r="S7" s="55"/>
      <c r="T7" s="55"/>
      <c r="U7" s="55"/>
      <c r="V7" s="55"/>
      <c r="W7" s="55"/>
      <c r="X7" s="55"/>
      <c r="Y7" s="55"/>
      <c r="Z7" s="55"/>
    </row>
    <row r="9" spans="1:26" ht="30" customHeight="1">
      <c r="A9" s="6"/>
      <c r="B9" s="5"/>
      <c r="C9" s="56" t="s">
        <v>49</v>
      </c>
      <c r="D9" s="57"/>
      <c r="E9" s="56" t="s">
        <v>50</v>
      </c>
      <c r="F9" s="56"/>
      <c r="G9" s="56"/>
      <c r="H9" s="56"/>
      <c r="I9" s="56"/>
      <c r="J9" s="57"/>
      <c r="K9" s="56" t="s">
        <v>51</v>
      </c>
      <c r="L9" s="56"/>
      <c r="M9" s="56"/>
      <c r="N9" s="56"/>
      <c r="O9" s="57"/>
      <c r="P9" s="56" t="s">
        <v>52</v>
      </c>
      <c r="Q9" s="57"/>
    </row>
    <row r="10" spans="1:26">
      <c r="A10" s="5" t="s">
        <v>26</v>
      </c>
      <c r="B10" s="9" t="s">
        <v>27</v>
      </c>
      <c r="C10" s="6" t="s">
        <v>28</v>
      </c>
      <c r="D10" s="5" t="s">
        <v>29</v>
      </c>
      <c r="E10" s="6" t="s">
        <v>30</v>
      </c>
      <c r="F10" s="6" t="s">
        <v>31</v>
      </c>
      <c r="G10" s="6" t="s">
        <v>32</v>
      </c>
      <c r="H10" s="6" t="s">
        <v>33</v>
      </c>
      <c r="I10" s="6" t="s">
        <v>34</v>
      </c>
      <c r="J10" s="5" t="s">
        <v>35</v>
      </c>
      <c r="K10" s="6" t="s">
        <v>36</v>
      </c>
      <c r="L10" s="6" t="s">
        <v>37</v>
      </c>
      <c r="M10" s="6" t="s">
        <v>38</v>
      </c>
      <c r="N10" s="6" t="s">
        <v>39</v>
      </c>
      <c r="O10" s="5" t="s">
        <v>40</v>
      </c>
      <c r="P10" s="6" t="s">
        <v>41</v>
      </c>
      <c r="Q10" s="5" t="s">
        <v>42</v>
      </c>
    </row>
    <row r="11" spans="1:26">
      <c r="A11" s="8" t="s">
        <v>43</v>
      </c>
      <c r="B11" s="23">
        <f>B12+B14+B16+B18+B20+B22</f>
        <v>505</v>
      </c>
      <c r="C11" s="23">
        <f t="shared" ref="C11:Q11" si="0">C12+C14+C16+C18+C20+C22</f>
        <v>121</v>
      </c>
      <c r="D11" s="23">
        <f t="shared" si="0"/>
        <v>384</v>
      </c>
      <c r="E11" s="23">
        <f t="shared" si="0"/>
        <v>34</v>
      </c>
      <c r="F11" s="23">
        <f t="shared" si="0"/>
        <v>35</v>
      </c>
      <c r="G11" s="23">
        <f t="shared" si="0"/>
        <v>51</v>
      </c>
      <c r="H11" s="23">
        <f t="shared" si="0"/>
        <v>128</v>
      </c>
      <c r="I11" s="23">
        <f t="shared" si="0"/>
        <v>177</v>
      </c>
      <c r="J11" s="23">
        <f t="shared" si="0"/>
        <v>68</v>
      </c>
      <c r="K11" s="23">
        <f t="shared" si="0"/>
        <v>87</v>
      </c>
      <c r="L11" s="23">
        <f t="shared" si="0"/>
        <v>68</v>
      </c>
      <c r="M11" s="23">
        <f t="shared" si="0"/>
        <v>21</v>
      </c>
      <c r="N11" s="23">
        <f t="shared" si="0"/>
        <v>323</v>
      </c>
      <c r="O11" s="23">
        <f t="shared" si="0"/>
        <v>6</v>
      </c>
      <c r="P11" s="23">
        <f t="shared" si="0"/>
        <v>327</v>
      </c>
      <c r="Q11" s="23">
        <f t="shared" si="0"/>
        <v>172</v>
      </c>
    </row>
    <row r="12" spans="1:26">
      <c r="A12" s="4" t="s">
        <v>76</v>
      </c>
      <c r="B12" s="25">
        <v>239</v>
      </c>
      <c r="C12" s="26">
        <v>63</v>
      </c>
      <c r="D12" s="25">
        <v>176</v>
      </c>
      <c r="E12" s="26">
        <v>14</v>
      </c>
      <c r="F12" s="26">
        <v>13</v>
      </c>
      <c r="G12" s="26">
        <v>27</v>
      </c>
      <c r="H12" s="26">
        <v>57</v>
      </c>
      <c r="I12" s="26">
        <v>86</v>
      </c>
      <c r="J12" s="25">
        <v>36</v>
      </c>
      <c r="K12" s="26">
        <v>40</v>
      </c>
      <c r="L12" s="26">
        <v>36</v>
      </c>
      <c r="M12" s="26">
        <v>7</v>
      </c>
      <c r="N12" s="26">
        <v>154</v>
      </c>
      <c r="O12" s="25">
        <v>2</v>
      </c>
      <c r="P12" s="26">
        <v>218</v>
      </c>
      <c r="Q12" s="25">
        <v>18</v>
      </c>
    </row>
    <row r="13" spans="1:26">
      <c r="A13" s="4" t="s">
        <v>26</v>
      </c>
      <c r="B13" s="27">
        <f t="shared" ref="B13:Q13" si="1">B12/B$11</f>
        <v>0.47326732673267324</v>
      </c>
      <c r="C13" s="28">
        <f t="shared" si="1"/>
        <v>0.52066115702479343</v>
      </c>
      <c r="D13" s="27">
        <f t="shared" si="1"/>
        <v>0.45833333333333331</v>
      </c>
      <c r="E13" s="28">
        <f t="shared" si="1"/>
        <v>0.41176470588235292</v>
      </c>
      <c r="F13" s="28">
        <f t="shared" si="1"/>
        <v>0.37142857142857144</v>
      </c>
      <c r="G13" s="28">
        <f t="shared" si="1"/>
        <v>0.52941176470588236</v>
      </c>
      <c r="H13" s="28">
        <f t="shared" si="1"/>
        <v>0.4453125</v>
      </c>
      <c r="I13" s="28">
        <f t="shared" si="1"/>
        <v>0.48587570621468928</v>
      </c>
      <c r="J13" s="27">
        <f t="shared" si="1"/>
        <v>0.52941176470588236</v>
      </c>
      <c r="K13" s="28">
        <f t="shared" si="1"/>
        <v>0.45977011494252873</v>
      </c>
      <c r="L13" s="28">
        <f t="shared" si="1"/>
        <v>0.52941176470588236</v>
      </c>
      <c r="M13" s="28">
        <f t="shared" si="1"/>
        <v>0.33333333333333331</v>
      </c>
      <c r="N13" s="28">
        <f t="shared" si="1"/>
        <v>0.47678018575851394</v>
      </c>
      <c r="O13" s="27">
        <f t="shared" si="1"/>
        <v>0.33333333333333331</v>
      </c>
      <c r="P13" s="28">
        <f t="shared" si="1"/>
        <v>0.66666666666666663</v>
      </c>
      <c r="Q13" s="27">
        <f t="shared" si="1"/>
        <v>0.10465116279069768</v>
      </c>
    </row>
    <row r="14" spans="1:26">
      <c r="A14" s="4" t="s">
        <v>77</v>
      </c>
      <c r="B14" s="25">
        <v>56</v>
      </c>
      <c r="C14" s="26">
        <v>13</v>
      </c>
      <c r="D14" s="25">
        <v>43</v>
      </c>
      <c r="E14" s="26">
        <v>2</v>
      </c>
      <c r="F14" s="26">
        <v>9</v>
      </c>
      <c r="G14" s="26">
        <v>7</v>
      </c>
      <c r="H14" s="26">
        <v>12</v>
      </c>
      <c r="I14" s="26">
        <v>19</v>
      </c>
      <c r="J14" s="25">
        <v>4</v>
      </c>
      <c r="K14" s="26">
        <v>10</v>
      </c>
      <c r="L14" s="26">
        <v>9</v>
      </c>
      <c r="M14" s="26">
        <v>1</v>
      </c>
      <c r="N14" s="26">
        <v>35</v>
      </c>
      <c r="O14" s="25">
        <v>1</v>
      </c>
      <c r="P14" s="26">
        <v>42</v>
      </c>
      <c r="Q14" s="25">
        <v>14</v>
      </c>
    </row>
    <row r="15" spans="1:26">
      <c r="A15" s="4" t="s">
        <v>26</v>
      </c>
      <c r="B15" s="27">
        <f t="shared" ref="B15:Q15" si="2">B14/B$11</f>
        <v>0.11089108910891089</v>
      </c>
      <c r="C15" s="28">
        <f t="shared" si="2"/>
        <v>0.10743801652892562</v>
      </c>
      <c r="D15" s="27">
        <f t="shared" si="2"/>
        <v>0.11197916666666667</v>
      </c>
      <c r="E15" s="28">
        <f t="shared" si="2"/>
        <v>5.8823529411764705E-2</v>
      </c>
      <c r="F15" s="28">
        <f t="shared" si="2"/>
        <v>0.25714285714285712</v>
      </c>
      <c r="G15" s="28">
        <f t="shared" si="2"/>
        <v>0.13725490196078433</v>
      </c>
      <c r="H15" s="28">
        <f t="shared" si="2"/>
        <v>9.375E-2</v>
      </c>
      <c r="I15" s="28">
        <f t="shared" si="2"/>
        <v>0.10734463276836158</v>
      </c>
      <c r="J15" s="27">
        <f t="shared" si="2"/>
        <v>5.8823529411764705E-2</v>
      </c>
      <c r="K15" s="28">
        <f t="shared" si="2"/>
        <v>0.11494252873563218</v>
      </c>
      <c r="L15" s="28">
        <f t="shared" si="2"/>
        <v>0.13235294117647059</v>
      </c>
      <c r="M15" s="28">
        <f t="shared" si="2"/>
        <v>4.7619047619047616E-2</v>
      </c>
      <c r="N15" s="28">
        <f t="shared" si="2"/>
        <v>0.10835913312693499</v>
      </c>
      <c r="O15" s="27">
        <f t="shared" si="2"/>
        <v>0.16666666666666666</v>
      </c>
      <c r="P15" s="28">
        <f t="shared" si="2"/>
        <v>0.12844036697247707</v>
      </c>
      <c r="Q15" s="27">
        <f t="shared" si="2"/>
        <v>8.1395348837209308E-2</v>
      </c>
    </row>
    <row r="16" spans="1:26">
      <c r="A16" s="4" t="s">
        <v>78</v>
      </c>
      <c r="B16" s="25">
        <v>133</v>
      </c>
      <c r="C16" s="26">
        <v>22</v>
      </c>
      <c r="D16" s="25">
        <v>111</v>
      </c>
      <c r="E16" s="26">
        <v>9</v>
      </c>
      <c r="F16" s="26">
        <v>9</v>
      </c>
      <c r="G16" s="26">
        <v>13</v>
      </c>
      <c r="H16" s="26">
        <v>44</v>
      </c>
      <c r="I16" s="26">
        <v>44</v>
      </c>
      <c r="J16" s="25">
        <v>13</v>
      </c>
      <c r="K16" s="26">
        <v>22</v>
      </c>
      <c r="L16" s="26">
        <v>15</v>
      </c>
      <c r="M16" s="26">
        <v>10</v>
      </c>
      <c r="N16" s="26">
        <v>84</v>
      </c>
      <c r="O16" s="25">
        <v>2</v>
      </c>
      <c r="P16" s="26">
        <v>56</v>
      </c>
      <c r="Q16" s="25">
        <v>76</v>
      </c>
    </row>
    <row r="17" spans="1:17">
      <c r="A17" s="4" t="s">
        <v>26</v>
      </c>
      <c r="B17" s="27">
        <f t="shared" ref="B17:Q17" si="3">B16/B$11</f>
        <v>0.26336633663366338</v>
      </c>
      <c r="C17" s="28">
        <f t="shared" si="3"/>
        <v>0.18181818181818182</v>
      </c>
      <c r="D17" s="27">
        <f t="shared" si="3"/>
        <v>0.2890625</v>
      </c>
      <c r="E17" s="28">
        <f t="shared" si="3"/>
        <v>0.26470588235294118</v>
      </c>
      <c r="F17" s="28">
        <f t="shared" si="3"/>
        <v>0.25714285714285712</v>
      </c>
      <c r="G17" s="28">
        <f t="shared" si="3"/>
        <v>0.25490196078431371</v>
      </c>
      <c r="H17" s="28">
        <f t="shared" si="3"/>
        <v>0.34375</v>
      </c>
      <c r="I17" s="28">
        <f t="shared" si="3"/>
        <v>0.24858757062146894</v>
      </c>
      <c r="J17" s="27">
        <f t="shared" si="3"/>
        <v>0.19117647058823528</v>
      </c>
      <c r="K17" s="28">
        <f t="shared" si="3"/>
        <v>0.25287356321839083</v>
      </c>
      <c r="L17" s="28">
        <f t="shared" si="3"/>
        <v>0.22058823529411764</v>
      </c>
      <c r="M17" s="28">
        <f t="shared" si="3"/>
        <v>0.47619047619047616</v>
      </c>
      <c r="N17" s="28">
        <f t="shared" si="3"/>
        <v>0.26006191950464397</v>
      </c>
      <c r="O17" s="27">
        <f t="shared" si="3"/>
        <v>0.33333333333333331</v>
      </c>
      <c r="P17" s="28">
        <f t="shared" si="3"/>
        <v>0.17125382262996941</v>
      </c>
      <c r="Q17" s="27">
        <f t="shared" si="3"/>
        <v>0.44186046511627908</v>
      </c>
    </row>
    <row r="18" spans="1:17">
      <c r="A18" s="4" t="s">
        <v>79</v>
      </c>
      <c r="B18" s="25">
        <v>22</v>
      </c>
      <c r="C18" s="26">
        <v>6</v>
      </c>
      <c r="D18" s="25">
        <v>16</v>
      </c>
      <c r="E18" s="26">
        <v>3</v>
      </c>
      <c r="F18" s="26">
        <v>0</v>
      </c>
      <c r="G18" s="26">
        <v>0</v>
      </c>
      <c r="H18" s="26">
        <v>5</v>
      </c>
      <c r="I18" s="26">
        <v>12</v>
      </c>
      <c r="J18" s="25">
        <v>1</v>
      </c>
      <c r="K18" s="26">
        <v>2</v>
      </c>
      <c r="L18" s="26">
        <v>2</v>
      </c>
      <c r="M18" s="26">
        <v>1</v>
      </c>
      <c r="N18" s="26">
        <v>17</v>
      </c>
      <c r="O18" s="25">
        <v>0</v>
      </c>
      <c r="P18" s="26">
        <v>5</v>
      </c>
      <c r="Q18" s="25">
        <v>17</v>
      </c>
    </row>
    <row r="19" spans="1:17">
      <c r="A19" s="4" t="s">
        <v>26</v>
      </c>
      <c r="B19" s="27">
        <f t="shared" ref="B19:Q19" si="4">B18/B$11</f>
        <v>4.3564356435643561E-2</v>
      </c>
      <c r="C19" s="28">
        <f t="shared" si="4"/>
        <v>4.9586776859504134E-2</v>
      </c>
      <c r="D19" s="27">
        <f t="shared" si="4"/>
        <v>4.1666666666666664E-2</v>
      </c>
      <c r="E19" s="28">
        <f t="shared" si="4"/>
        <v>8.8235294117647065E-2</v>
      </c>
      <c r="F19" s="28">
        <f t="shared" si="4"/>
        <v>0</v>
      </c>
      <c r="G19" s="28">
        <f t="shared" si="4"/>
        <v>0</v>
      </c>
      <c r="H19" s="28">
        <f t="shared" si="4"/>
        <v>3.90625E-2</v>
      </c>
      <c r="I19" s="28">
        <f t="shared" si="4"/>
        <v>6.7796610169491525E-2</v>
      </c>
      <c r="J19" s="27">
        <f t="shared" si="4"/>
        <v>1.4705882352941176E-2</v>
      </c>
      <c r="K19" s="28">
        <f t="shared" si="4"/>
        <v>2.2988505747126436E-2</v>
      </c>
      <c r="L19" s="28">
        <f t="shared" si="4"/>
        <v>2.9411764705882353E-2</v>
      </c>
      <c r="M19" s="28">
        <f t="shared" si="4"/>
        <v>4.7619047619047616E-2</v>
      </c>
      <c r="N19" s="28">
        <f t="shared" si="4"/>
        <v>5.2631578947368418E-2</v>
      </c>
      <c r="O19" s="27">
        <f t="shared" si="4"/>
        <v>0</v>
      </c>
      <c r="P19" s="28">
        <f t="shared" si="4"/>
        <v>1.5290519877675841E-2</v>
      </c>
      <c r="Q19" s="27">
        <f t="shared" si="4"/>
        <v>9.8837209302325577E-2</v>
      </c>
    </row>
    <row r="20" spans="1:17">
      <c r="A20" s="4" t="s">
        <v>80</v>
      </c>
      <c r="B20" s="25">
        <v>51</v>
      </c>
      <c r="C20" s="26">
        <v>14</v>
      </c>
      <c r="D20" s="25">
        <v>37</v>
      </c>
      <c r="E20" s="26">
        <v>4</v>
      </c>
      <c r="F20" s="26">
        <v>4</v>
      </c>
      <c r="G20" s="26">
        <v>4</v>
      </c>
      <c r="H20" s="26">
        <v>9</v>
      </c>
      <c r="I20" s="26">
        <v>16</v>
      </c>
      <c r="J20" s="25">
        <v>13</v>
      </c>
      <c r="K20" s="26">
        <v>11</v>
      </c>
      <c r="L20" s="26">
        <v>5</v>
      </c>
      <c r="M20" s="26">
        <v>2</v>
      </c>
      <c r="N20" s="26">
        <v>32</v>
      </c>
      <c r="O20" s="25">
        <v>1</v>
      </c>
      <c r="P20" s="26">
        <v>5</v>
      </c>
      <c r="Q20" s="25">
        <v>44</v>
      </c>
    </row>
    <row r="21" spans="1:17">
      <c r="A21" s="4" t="s">
        <v>26</v>
      </c>
      <c r="B21" s="27">
        <f t="shared" ref="B21:Q21" si="5">B20/B$11</f>
        <v>0.100990099009901</v>
      </c>
      <c r="C21" s="28">
        <f t="shared" si="5"/>
        <v>0.11570247933884298</v>
      </c>
      <c r="D21" s="27">
        <f t="shared" si="5"/>
        <v>9.6354166666666671E-2</v>
      </c>
      <c r="E21" s="28">
        <f t="shared" si="5"/>
        <v>0.11764705882352941</v>
      </c>
      <c r="F21" s="28">
        <f t="shared" si="5"/>
        <v>0.11428571428571428</v>
      </c>
      <c r="G21" s="28">
        <f t="shared" si="5"/>
        <v>7.8431372549019607E-2</v>
      </c>
      <c r="H21" s="28">
        <f t="shared" si="5"/>
        <v>7.03125E-2</v>
      </c>
      <c r="I21" s="28">
        <f t="shared" si="5"/>
        <v>9.03954802259887E-2</v>
      </c>
      <c r="J21" s="27">
        <f t="shared" si="5"/>
        <v>0.19117647058823528</v>
      </c>
      <c r="K21" s="28">
        <f t="shared" si="5"/>
        <v>0.12643678160919541</v>
      </c>
      <c r="L21" s="28">
        <f t="shared" si="5"/>
        <v>7.3529411764705885E-2</v>
      </c>
      <c r="M21" s="28">
        <f t="shared" si="5"/>
        <v>9.5238095238095233E-2</v>
      </c>
      <c r="N21" s="28">
        <f t="shared" si="5"/>
        <v>9.9071207430340563E-2</v>
      </c>
      <c r="O21" s="27">
        <f t="shared" si="5"/>
        <v>0.16666666666666666</v>
      </c>
      <c r="P21" s="28">
        <f t="shared" si="5"/>
        <v>1.5290519877675841E-2</v>
      </c>
      <c r="Q21" s="27">
        <f t="shared" si="5"/>
        <v>0.2558139534883721</v>
      </c>
    </row>
    <row r="22" spans="1:17">
      <c r="A22" s="4" t="s">
        <v>47</v>
      </c>
      <c r="B22" s="25">
        <v>4</v>
      </c>
      <c r="C22" s="26">
        <v>3</v>
      </c>
      <c r="D22" s="25">
        <v>1</v>
      </c>
      <c r="E22" s="26">
        <v>2</v>
      </c>
      <c r="F22" s="26">
        <v>0</v>
      </c>
      <c r="G22" s="26">
        <v>0</v>
      </c>
      <c r="H22" s="26">
        <v>1</v>
      </c>
      <c r="I22" s="26">
        <v>0</v>
      </c>
      <c r="J22" s="25">
        <v>1</v>
      </c>
      <c r="K22" s="26">
        <v>2</v>
      </c>
      <c r="L22" s="26">
        <v>1</v>
      </c>
      <c r="M22" s="26">
        <v>0</v>
      </c>
      <c r="N22" s="26">
        <v>1</v>
      </c>
      <c r="O22" s="25">
        <v>0</v>
      </c>
      <c r="P22" s="26">
        <v>1</v>
      </c>
      <c r="Q22" s="25">
        <v>3</v>
      </c>
    </row>
    <row r="23" spans="1:17">
      <c r="A23" s="8" t="s">
        <v>26</v>
      </c>
      <c r="B23" s="21">
        <f t="shared" ref="B23:Q23" si="6">B22/B$11</f>
        <v>7.9207920792079209E-3</v>
      </c>
      <c r="C23" s="22">
        <f t="shared" si="6"/>
        <v>2.4793388429752067E-2</v>
      </c>
      <c r="D23" s="21">
        <f t="shared" si="6"/>
        <v>2.6041666666666665E-3</v>
      </c>
      <c r="E23" s="22">
        <f t="shared" si="6"/>
        <v>5.8823529411764705E-2</v>
      </c>
      <c r="F23" s="22">
        <f t="shared" si="6"/>
        <v>0</v>
      </c>
      <c r="G23" s="22">
        <f t="shared" si="6"/>
        <v>0</v>
      </c>
      <c r="H23" s="22">
        <f t="shared" si="6"/>
        <v>7.8125E-3</v>
      </c>
      <c r="I23" s="22">
        <f t="shared" si="6"/>
        <v>0</v>
      </c>
      <c r="J23" s="21">
        <f t="shared" si="6"/>
        <v>1.4705882352941176E-2</v>
      </c>
      <c r="K23" s="22">
        <f t="shared" si="6"/>
        <v>2.2988505747126436E-2</v>
      </c>
      <c r="L23" s="22">
        <f t="shared" si="6"/>
        <v>1.4705882352941176E-2</v>
      </c>
      <c r="M23" s="22">
        <f t="shared" si="6"/>
        <v>0</v>
      </c>
      <c r="N23" s="22">
        <f t="shared" si="6"/>
        <v>3.0959752321981426E-3</v>
      </c>
      <c r="O23" s="21">
        <f t="shared" si="6"/>
        <v>0</v>
      </c>
      <c r="P23" s="22">
        <f t="shared" si="6"/>
        <v>3.0581039755351682E-3</v>
      </c>
      <c r="Q23" s="21">
        <f t="shared" si="6"/>
        <v>1.7441860465116279E-2</v>
      </c>
    </row>
    <row r="24" spans="1:17">
      <c r="A24" s="4" t="s">
        <v>48</v>
      </c>
      <c r="B24" s="23">
        <f>B12+B14+B16+B18+B20+B22</f>
        <v>505</v>
      </c>
      <c r="C24" s="23">
        <f t="shared" ref="C24:Q24" si="7">C12+C14+C16+C18+C20+C22</f>
        <v>121</v>
      </c>
      <c r="D24" s="23">
        <f t="shared" si="7"/>
        <v>384</v>
      </c>
      <c r="E24" s="23">
        <f t="shared" si="7"/>
        <v>34</v>
      </c>
      <c r="F24" s="23">
        <f t="shared" si="7"/>
        <v>35</v>
      </c>
      <c r="G24" s="23">
        <f t="shared" si="7"/>
        <v>51</v>
      </c>
      <c r="H24" s="23">
        <f t="shared" si="7"/>
        <v>128</v>
      </c>
      <c r="I24" s="23">
        <f t="shared" si="7"/>
        <v>177</v>
      </c>
      <c r="J24" s="23">
        <f t="shared" si="7"/>
        <v>68</v>
      </c>
      <c r="K24" s="23">
        <f t="shared" si="7"/>
        <v>87</v>
      </c>
      <c r="L24" s="23">
        <f t="shared" si="7"/>
        <v>68</v>
      </c>
      <c r="M24" s="23">
        <f t="shared" si="7"/>
        <v>21</v>
      </c>
      <c r="N24" s="23">
        <f t="shared" si="7"/>
        <v>323</v>
      </c>
      <c r="O24" s="23">
        <f t="shared" si="7"/>
        <v>6</v>
      </c>
      <c r="P24" s="23">
        <f t="shared" si="7"/>
        <v>327</v>
      </c>
      <c r="Q24" s="23">
        <f t="shared" si="7"/>
        <v>172</v>
      </c>
    </row>
    <row r="25" spans="1:17">
      <c r="A25" s="8" t="s">
        <v>26</v>
      </c>
      <c r="B25" s="29">
        <f t="shared" ref="B25:Q25" si="8">B24/B$11</f>
        <v>1</v>
      </c>
      <c r="C25" s="30">
        <f t="shared" si="8"/>
        <v>1</v>
      </c>
      <c r="D25" s="29">
        <f t="shared" si="8"/>
        <v>1</v>
      </c>
      <c r="E25" s="30">
        <f t="shared" si="8"/>
        <v>1</v>
      </c>
      <c r="F25" s="30">
        <f t="shared" si="8"/>
        <v>1</v>
      </c>
      <c r="G25" s="30">
        <f t="shared" si="8"/>
        <v>1</v>
      </c>
      <c r="H25" s="30">
        <f t="shared" si="8"/>
        <v>1</v>
      </c>
      <c r="I25" s="30">
        <f t="shared" si="8"/>
        <v>1</v>
      </c>
      <c r="J25" s="29">
        <f t="shared" si="8"/>
        <v>1</v>
      </c>
      <c r="K25" s="30">
        <f t="shared" si="8"/>
        <v>1</v>
      </c>
      <c r="L25" s="30">
        <f t="shared" si="8"/>
        <v>1</v>
      </c>
      <c r="M25" s="30">
        <f t="shared" si="8"/>
        <v>1</v>
      </c>
      <c r="N25" s="30">
        <f t="shared" si="8"/>
        <v>1</v>
      </c>
      <c r="O25" s="29">
        <f t="shared" si="8"/>
        <v>1</v>
      </c>
      <c r="P25" s="30">
        <f t="shared" si="8"/>
        <v>1</v>
      </c>
      <c r="Q25" s="29">
        <f t="shared" si="8"/>
        <v>1</v>
      </c>
    </row>
  </sheetData>
  <mergeCells count="6">
    <mergeCell ref="A6:Z6"/>
    <mergeCell ref="A7:Z7"/>
    <mergeCell ref="C9:D9"/>
    <mergeCell ref="E9:J9"/>
    <mergeCell ref="K9:O9"/>
    <mergeCell ref="P9:Q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e6d7679cff21667c3935907d8c2504d2">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0ab7f827a4ab58cc7020b5244787240f"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756154-88EB-459B-926A-105BC343C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1B5881-CC4E-46D2-8B94-C054B85ED1F2}">
  <ds:schemaRefs>
    <ds:schemaRef ds:uri="http://schemas.microsoft.com/sharepoint/v3/contenttype/forms"/>
  </ds:schemaRefs>
</ds:datastoreItem>
</file>

<file path=customXml/itemProps3.xml><?xml version="1.0" encoding="utf-8"?>
<ds:datastoreItem xmlns:ds="http://schemas.openxmlformats.org/officeDocument/2006/customXml" ds:itemID="{4115996E-D461-4F78-94D8-CE20C6BF3BD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71c5962-ab8d-4db9-adc0-7adaf291945d"/>
    <ds:schemaRef ds:uri="0b860f1f-e374-4464-bbd7-fac5f3bbe10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 and Methodology</vt:lpstr>
      <vt:lpstr>Table index</vt:lpstr>
      <vt:lpstr>Table 1</vt:lpstr>
      <vt:lpstr>Table 2</vt:lpstr>
      <vt:lpstr>Table 3</vt:lpstr>
      <vt:lpstr>Table 4</vt:lpstr>
      <vt:lpstr>Table 5</vt:lpstr>
      <vt:lpstr>Table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Survation</cp:lastModifiedBy>
  <dcterms:created xsi:type="dcterms:W3CDTF">2018-11-16T18:30:24Z</dcterms:created>
  <dcterms:modified xsi:type="dcterms:W3CDTF">2018-11-17T20:04:18Z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